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etapp4\House_redirect\charlesappleby\Desktop\Meeting Minutes\First Steps\"/>
    </mc:Choice>
  </mc:AlternateContent>
  <bookViews>
    <workbookView xWindow="0" yWindow="0" windowWidth="28800" windowHeight="12480"/>
  </bookViews>
  <sheets>
    <sheet name="Sheet1" sheetId="1" r:id="rId1"/>
    <sheet name="Factor A - Population" sheetId="4" r:id="rId2"/>
    <sheet name="Factor B - Free &amp; Reduce" sheetId="3" r:id="rId3"/>
    <sheet name="Factor C - Income" sheetId="13" r:id="rId4"/>
    <sheet name="Factor D.2 - Overage" sheetId="17" r:id="rId5"/>
    <sheet name="Factor D.3 - Below PACT Lang." sheetId="18" r:id="rId6"/>
    <sheet name="Factor D.4 - Below PACT Math" sheetId="6" r:id="rId7"/>
    <sheet name="Factor D.5 - Low Birthweight" sheetId="19" r:id="rId8"/>
    <sheet name="Factor D.6 - Mother &lt; HS Ed." sheetId="15" r:id="rId9"/>
  </sheets>
  <definedNames>
    <definedName name="_xlnm.Print_Area" localSheetId="1">'Factor A - Population'!$A$1:$D$55</definedName>
    <definedName name="_xlnm.Print_Area" localSheetId="2">'Factor B - Free &amp; Reduce'!$A$1:$D$55</definedName>
    <definedName name="_xlnm.Print_Area" localSheetId="3">'Factor C - Income'!$A$2:$E$55</definedName>
    <definedName name="_xlnm.Print_Area" localSheetId="6">'Factor D.4 - Below PACT Math'!#REF!</definedName>
    <definedName name="_xlnm.Print_Area" localSheetId="0">Sheet1!$R$37:$U$94</definedName>
  </definedNames>
  <calcPr calcId="152511"/>
</workbook>
</file>

<file path=xl/calcChain.xml><?xml version="1.0" encoding="utf-8"?>
<calcChain xmlns="http://schemas.openxmlformats.org/spreadsheetml/2006/main">
  <c r="C3" i="1" l="1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44" i="13"/>
  <c r="D45" i="13"/>
  <c r="D46" i="13"/>
  <c r="D47" i="13"/>
  <c r="D48" i="13"/>
  <c r="D49" i="13"/>
  <c r="D50" i="13"/>
  <c r="D51" i="13"/>
  <c r="D52" i="13"/>
  <c r="D53" i="13"/>
  <c r="D54" i="1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P94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203" i="1" s="1"/>
  <c r="J158" i="1"/>
  <c r="J157" i="1"/>
  <c r="D263" i="1"/>
  <c r="D262" i="1"/>
  <c r="D261" i="1"/>
  <c r="D260" i="1"/>
  <c r="D259" i="1"/>
  <c r="D258" i="1"/>
  <c r="D257" i="1"/>
  <c r="D256" i="1"/>
  <c r="D255" i="1"/>
  <c r="D254" i="1"/>
  <c r="D253" i="1"/>
  <c r="D252" i="1"/>
  <c r="D251" i="1"/>
  <c r="D250" i="1"/>
  <c r="D249" i="1"/>
  <c r="D248" i="1"/>
  <c r="D247" i="1"/>
  <c r="D246" i="1"/>
  <c r="D245" i="1"/>
  <c r="D244" i="1"/>
  <c r="D243" i="1"/>
  <c r="D242" i="1"/>
  <c r="D241" i="1"/>
  <c r="D240" i="1"/>
  <c r="D239" i="1"/>
  <c r="D238" i="1"/>
  <c r="D237" i="1"/>
  <c r="D236" i="1"/>
  <c r="D235" i="1"/>
  <c r="D234" i="1"/>
  <c r="D233" i="1"/>
  <c r="D232" i="1"/>
  <c r="D231" i="1"/>
  <c r="D230" i="1"/>
  <c r="D114" i="1" s="1"/>
  <c r="D229" i="1"/>
  <c r="D228" i="1"/>
  <c r="D227" i="1"/>
  <c r="D226" i="1"/>
  <c r="D225" i="1"/>
  <c r="D224" i="1"/>
  <c r="D223" i="1"/>
  <c r="D222" i="1"/>
  <c r="D221" i="1"/>
  <c r="D220" i="1"/>
  <c r="D219" i="1"/>
  <c r="D264" i="1"/>
  <c r="D218" i="1"/>
  <c r="D202" i="1"/>
  <c r="D201" i="1"/>
  <c r="D200" i="1"/>
  <c r="B145" i="1" s="1"/>
  <c r="D199" i="1"/>
  <c r="B144" i="1" s="1"/>
  <c r="D198" i="1"/>
  <c r="D197" i="1"/>
  <c r="D196" i="1"/>
  <c r="B141" i="1" s="1"/>
  <c r="D195" i="1"/>
  <c r="B140" i="1" s="1"/>
  <c r="D194" i="1"/>
  <c r="D193" i="1"/>
  <c r="D192" i="1"/>
  <c r="B137" i="1" s="1"/>
  <c r="D191" i="1"/>
  <c r="D190" i="1"/>
  <c r="D189" i="1"/>
  <c r="D188" i="1"/>
  <c r="B133" i="1" s="1"/>
  <c r="D187" i="1"/>
  <c r="B132" i="1" s="1"/>
  <c r="D186" i="1"/>
  <c r="D185" i="1"/>
  <c r="D184" i="1"/>
  <c r="B129" i="1" s="1"/>
  <c r="D183" i="1"/>
  <c r="B128" i="1" s="1"/>
  <c r="D182" i="1"/>
  <c r="D181" i="1"/>
  <c r="D180" i="1"/>
  <c r="B125" i="1" s="1"/>
  <c r="D179" i="1"/>
  <c r="B124" i="1" s="1"/>
  <c r="D178" i="1"/>
  <c r="D177" i="1"/>
  <c r="D176" i="1"/>
  <c r="B121" i="1" s="1"/>
  <c r="D175" i="1"/>
  <c r="B120" i="1" s="1"/>
  <c r="D174" i="1"/>
  <c r="D173" i="1"/>
  <c r="D172" i="1"/>
  <c r="B117" i="1" s="1"/>
  <c r="D171" i="1"/>
  <c r="B116" i="1" s="1"/>
  <c r="D170" i="1"/>
  <c r="D169" i="1"/>
  <c r="D168" i="1"/>
  <c r="B113" i="1" s="1"/>
  <c r="D167" i="1"/>
  <c r="B112" i="1" s="1"/>
  <c r="D166" i="1"/>
  <c r="D165" i="1"/>
  <c r="D164" i="1"/>
  <c r="B109" i="1" s="1"/>
  <c r="D163" i="1"/>
  <c r="D162" i="1"/>
  <c r="D161" i="1"/>
  <c r="B106" i="1" s="1"/>
  <c r="D160" i="1"/>
  <c r="B105" i="1"/>
  <c r="D159" i="1"/>
  <c r="D158" i="1"/>
  <c r="B103" i="1" s="1"/>
  <c r="D157" i="1"/>
  <c r="B102" i="1"/>
  <c r="H319" i="1"/>
  <c r="J302" i="1" s="1"/>
  <c r="B319" i="1"/>
  <c r="J109" i="1"/>
  <c r="J129" i="1"/>
  <c r="J144" i="1"/>
  <c r="H374" i="1"/>
  <c r="I129" i="1"/>
  <c r="B374" i="1"/>
  <c r="H109" i="1"/>
  <c r="H112" i="1"/>
  <c r="H120" i="1"/>
  <c r="H121" i="1"/>
  <c r="H129" i="1"/>
  <c r="H133" i="1"/>
  <c r="H141" i="1"/>
  <c r="H144" i="1"/>
  <c r="H258" i="1"/>
  <c r="G121" i="1" s="1"/>
  <c r="G109" i="1"/>
  <c r="G113" i="1"/>
  <c r="G129" i="1"/>
  <c r="G136" i="1"/>
  <c r="G144" i="1"/>
  <c r="F148" i="1"/>
  <c r="C148" i="1"/>
  <c r="B107" i="1"/>
  <c r="B108" i="1"/>
  <c r="B111" i="1"/>
  <c r="B114" i="1"/>
  <c r="B115" i="1"/>
  <c r="B118" i="1"/>
  <c r="B119" i="1"/>
  <c r="B122" i="1"/>
  <c r="B123" i="1"/>
  <c r="B126" i="1"/>
  <c r="B127" i="1"/>
  <c r="B130" i="1"/>
  <c r="B131" i="1"/>
  <c r="B136" i="1"/>
  <c r="B134" i="1"/>
  <c r="B135" i="1"/>
  <c r="B138" i="1"/>
  <c r="B139" i="1"/>
  <c r="B142" i="1"/>
  <c r="B143" i="1"/>
  <c r="B146" i="1"/>
  <c r="B147" i="1"/>
  <c r="B110" i="1"/>
  <c r="B35" i="1"/>
  <c r="C35" i="1"/>
  <c r="D35" i="1"/>
  <c r="E35" i="1"/>
  <c r="G35" i="1"/>
  <c r="H35" i="1"/>
  <c r="I35" i="1"/>
  <c r="J35" i="1"/>
  <c r="K35" i="1"/>
  <c r="M48" i="1"/>
  <c r="I18" i="1"/>
  <c r="M30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B55" i="19"/>
  <c r="D9" i="19" s="1"/>
  <c r="D10" i="19"/>
  <c r="D11" i="19"/>
  <c r="D12" i="19"/>
  <c r="D14" i="19"/>
  <c r="D15" i="19"/>
  <c r="D16" i="19"/>
  <c r="D18" i="19"/>
  <c r="D19" i="19"/>
  <c r="D20" i="19"/>
  <c r="D22" i="19"/>
  <c r="D23" i="19"/>
  <c r="D24" i="19"/>
  <c r="D26" i="19"/>
  <c r="D27" i="19"/>
  <c r="D28" i="19"/>
  <c r="D30" i="19"/>
  <c r="D31" i="19"/>
  <c r="D32" i="19"/>
  <c r="D34" i="19"/>
  <c r="D35" i="19"/>
  <c r="D36" i="19"/>
  <c r="D37" i="19"/>
  <c r="D38" i="19"/>
  <c r="D39" i="19"/>
  <c r="D40" i="19"/>
  <c r="D41" i="19"/>
  <c r="D42" i="19"/>
  <c r="D43" i="19"/>
  <c r="D44" i="19"/>
  <c r="D45" i="19"/>
  <c r="D46" i="19"/>
  <c r="D47" i="19"/>
  <c r="D48" i="19"/>
  <c r="D49" i="19"/>
  <c r="D50" i="19"/>
  <c r="D51" i="19"/>
  <c r="D52" i="19"/>
  <c r="D53" i="19"/>
  <c r="D54" i="19"/>
  <c r="C55" i="19"/>
  <c r="B55" i="18"/>
  <c r="D10" i="18" s="1"/>
  <c r="D14" i="18"/>
  <c r="D16" i="18"/>
  <c r="D18" i="18"/>
  <c r="D24" i="18"/>
  <c r="D26" i="18"/>
  <c r="D30" i="18"/>
  <c r="D34" i="18"/>
  <c r="D38" i="18"/>
  <c r="D40" i="18"/>
  <c r="D46" i="18"/>
  <c r="D48" i="18"/>
  <c r="D50" i="18"/>
  <c r="C55" i="18"/>
  <c r="B55" i="17"/>
  <c r="D11" i="17"/>
  <c r="D12" i="17"/>
  <c r="D16" i="17"/>
  <c r="D17" i="17"/>
  <c r="D21" i="17"/>
  <c r="D23" i="17"/>
  <c r="D27" i="17"/>
  <c r="D28" i="17"/>
  <c r="D32" i="17"/>
  <c r="D33" i="17"/>
  <c r="D37" i="17"/>
  <c r="D39" i="17"/>
  <c r="D43" i="17"/>
  <c r="D44" i="17"/>
  <c r="D48" i="17"/>
  <c r="D49" i="17"/>
  <c r="D53" i="17"/>
  <c r="C55" i="17"/>
  <c r="B55" i="15"/>
  <c r="D47" i="15" s="1"/>
  <c r="D39" i="15"/>
  <c r="D31" i="15"/>
  <c r="D23" i="15"/>
  <c r="C55" i="15"/>
  <c r="B55" i="6"/>
  <c r="D52" i="6"/>
  <c r="D51" i="6"/>
  <c r="D48" i="6"/>
  <c r="D47" i="6"/>
  <c r="D44" i="6"/>
  <c r="D43" i="6"/>
  <c r="D40" i="6"/>
  <c r="D39" i="6"/>
  <c r="D36" i="6"/>
  <c r="D35" i="6"/>
  <c r="D32" i="6"/>
  <c r="D31" i="6"/>
  <c r="D28" i="6"/>
  <c r="D27" i="6"/>
  <c r="D24" i="6"/>
  <c r="D23" i="6"/>
  <c r="D20" i="6"/>
  <c r="D19" i="6"/>
  <c r="D16" i="6"/>
  <c r="D15" i="6"/>
  <c r="D12" i="6"/>
  <c r="D11" i="6"/>
  <c r="C55" i="6"/>
  <c r="C55" i="3"/>
  <c r="B55" i="3"/>
  <c r="C55" i="4"/>
  <c r="B55" i="4"/>
  <c r="C319" i="1"/>
  <c r="D20" i="1"/>
  <c r="C203" i="1"/>
  <c r="C374" i="1"/>
  <c r="I374" i="1"/>
  <c r="I319" i="1"/>
  <c r="I258" i="1"/>
  <c r="I203" i="1"/>
  <c r="J318" i="1"/>
  <c r="J286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58" i="1"/>
  <c r="J212" i="1"/>
  <c r="J329" i="1"/>
  <c r="J331" i="1"/>
  <c r="J333" i="1"/>
  <c r="J335" i="1"/>
  <c r="J337" i="1"/>
  <c r="J339" i="1"/>
  <c r="J341" i="1"/>
  <c r="J343" i="1"/>
  <c r="J345" i="1"/>
  <c r="J347" i="1"/>
  <c r="J349" i="1"/>
  <c r="J351" i="1"/>
  <c r="J353" i="1"/>
  <c r="J355" i="1"/>
  <c r="J357" i="1"/>
  <c r="J359" i="1"/>
  <c r="J361" i="1"/>
  <c r="J363" i="1"/>
  <c r="J365" i="1"/>
  <c r="J367" i="1"/>
  <c r="J369" i="1"/>
  <c r="J371" i="1"/>
  <c r="J373" i="1"/>
  <c r="D371" i="1"/>
  <c r="D370" i="1"/>
  <c r="D367" i="1"/>
  <c r="D366" i="1"/>
  <c r="D363" i="1"/>
  <c r="D362" i="1"/>
  <c r="D359" i="1"/>
  <c r="D358" i="1"/>
  <c r="D355" i="1"/>
  <c r="D354" i="1"/>
  <c r="D353" i="1"/>
  <c r="D351" i="1"/>
  <c r="D350" i="1"/>
  <c r="D349" i="1"/>
  <c r="D347" i="1"/>
  <c r="D346" i="1"/>
  <c r="D345" i="1"/>
  <c r="D344" i="1"/>
  <c r="D343" i="1"/>
  <c r="D342" i="1"/>
  <c r="D341" i="1"/>
  <c r="D340" i="1"/>
  <c r="D339" i="1"/>
  <c r="D338" i="1"/>
  <c r="D337" i="1"/>
  <c r="D336" i="1"/>
  <c r="D335" i="1"/>
  <c r="D334" i="1"/>
  <c r="D333" i="1"/>
  <c r="D332" i="1"/>
  <c r="D331" i="1"/>
  <c r="D330" i="1"/>
  <c r="D329" i="1"/>
  <c r="D328" i="1"/>
  <c r="D273" i="1"/>
  <c r="D276" i="1"/>
  <c r="D277" i="1"/>
  <c r="D280" i="1"/>
  <c r="D281" i="1"/>
  <c r="D284" i="1"/>
  <c r="D285" i="1"/>
  <c r="D288" i="1"/>
  <c r="D289" i="1"/>
  <c r="D292" i="1"/>
  <c r="D293" i="1"/>
  <c r="D296" i="1"/>
  <c r="D297" i="1"/>
  <c r="D300" i="1"/>
  <c r="D301" i="1"/>
  <c r="D304" i="1"/>
  <c r="D305" i="1"/>
  <c r="D308" i="1"/>
  <c r="D309" i="1"/>
  <c r="D312" i="1"/>
  <c r="D313" i="1"/>
  <c r="D316" i="1"/>
  <c r="D317" i="1"/>
  <c r="H203" i="1"/>
  <c r="E239" i="1"/>
  <c r="B203" i="1"/>
  <c r="O30" i="1"/>
  <c r="M33" i="1"/>
  <c r="D22" i="1"/>
  <c r="D54" i="15"/>
  <c r="D50" i="15"/>
  <c r="D46" i="15"/>
  <c r="D42" i="15"/>
  <c r="D38" i="15"/>
  <c r="D34" i="15"/>
  <c r="D30" i="15"/>
  <c r="D26" i="15"/>
  <c r="D22" i="15"/>
  <c r="D18" i="15"/>
  <c r="D14" i="15"/>
  <c r="D10" i="15"/>
  <c r="D52" i="15"/>
  <c r="D48" i="15"/>
  <c r="D44" i="15"/>
  <c r="D40" i="15"/>
  <c r="D36" i="15"/>
  <c r="D32" i="15"/>
  <c r="D28" i="15"/>
  <c r="D24" i="15"/>
  <c r="D20" i="15"/>
  <c r="D16" i="15"/>
  <c r="D12" i="15"/>
  <c r="D9" i="15"/>
  <c r="D17" i="15"/>
  <c r="D25" i="15"/>
  <c r="D33" i="15"/>
  <c r="D41" i="15"/>
  <c r="D49" i="15"/>
  <c r="D11" i="18"/>
  <c r="D15" i="18"/>
  <c r="D19" i="18"/>
  <c r="D23" i="18"/>
  <c r="D27" i="18"/>
  <c r="D31" i="18"/>
  <c r="D35" i="18"/>
  <c r="D39" i="18"/>
  <c r="D43" i="18"/>
  <c r="D47" i="18"/>
  <c r="D51" i="18"/>
  <c r="D9" i="18"/>
  <c r="D13" i="18"/>
  <c r="D17" i="18"/>
  <c r="D21" i="18"/>
  <c r="D25" i="18"/>
  <c r="D29" i="18"/>
  <c r="D33" i="18"/>
  <c r="D37" i="18"/>
  <c r="D41" i="18"/>
  <c r="D45" i="18"/>
  <c r="D49" i="18"/>
  <c r="D53" i="18"/>
  <c r="D11" i="15"/>
  <c r="D19" i="15"/>
  <c r="D27" i="15"/>
  <c r="D35" i="15"/>
  <c r="D43" i="15"/>
  <c r="D51" i="15"/>
  <c r="D13" i="15"/>
  <c r="D21" i="15"/>
  <c r="D29" i="15"/>
  <c r="D37" i="15"/>
  <c r="D45" i="15"/>
  <c r="D53" i="15"/>
  <c r="D52" i="18"/>
  <c r="D44" i="18"/>
  <c r="D36" i="18"/>
  <c r="D28" i="18"/>
  <c r="D20" i="18"/>
  <c r="D12" i="18"/>
  <c r="I103" i="1"/>
  <c r="I107" i="1"/>
  <c r="I111" i="1"/>
  <c r="I115" i="1"/>
  <c r="I119" i="1"/>
  <c r="I123" i="1"/>
  <c r="I127" i="1"/>
  <c r="I131" i="1"/>
  <c r="I135" i="1"/>
  <c r="I139" i="1"/>
  <c r="I143" i="1"/>
  <c r="I147" i="1"/>
  <c r="I102" i="1"/>
  <c r="I106" i="1"/>
  <c r="I110" i="1"/>
  <c r="I114" i="1"/>
  <c r="I118" i="1"/>
  <c r="I122" i="1"/>
  <c r="I126" i="1"/>
  <c r="I130" i="1"/>
  <c r="I134" i="1"/>
  <c r="I138" i="1"/>
  <c r="I142" i="1"/>
  <c r="I146" i="1"/>
  <c r="I108" i="1"/>
  <c r="I116" i="1"/>
  <c r="I124" i="1"/>
  <c r="I132" i="1"/>
  <c r="I140" i="1"/>
  <c r="I105" i="1"/>
  <c r="I117" i="1"/>
  <c r="I128" i="1"/>
  <c r="I137" i="1"/>
  <c r="I104" i="1"/>
  <c r="I120" i="1"/>
  <c r="I133" i="1"/>
  <c r="I145" i="1"/>
  <c r="I112" i="1"/>
  <c r="I125" i="1"/>
  <c r="I141" i="1"/>
  <c r="J370" i="1"/>
  <c r="J366" i="1"/>
  <c r="J362" i="1"/>
  <c r="J358" i="1"/>
  <c r="J354" i="1"/>
  <c r="J350" i="1"/>
  <c r="J346" i="1"/>
  <c r="J342" i="1"/>
  <c r="J338" i="1"/>
  <c r="J334" i="1"/>
  <c r="J330" i="1"/>
  <c r="I121" i="1"/>
  <c r="K107" i="1"/>
  <c r="K139" i="1"/>
  <c r="K124" i="1"/>
  <c r="K120" i="1"/>
  <c r="I144" i="1"/>
  <c r="I113" i="1"/>
  <c r="J372" i="1"/>
  <c r="J368" i="1"/>
  <c r="J364" i="1"/>
  <c r="J360" i="1"/>
  <c r="J356" i="1"/>
  <c r="J352" i="1"/>
  <c r="J348" i="1"/>
  <c r="J344" i="1"/>
  <c r="J340" i="1"/>
  <c r="J336" i="1"/>
  <c r="J332" i="1"/>
  <c r="J328" i="1"/>
  <c r="D54" i="17"/>
  <c r="D50" i="17"/>
  <c r="D46" i="17"/>
  <c r="D42" i="17"/>
  <c r="D38" i="17"/>
  <c r="D34" i="17"/>
  <c r="D30" i="17"/>
  <c r="D26" i="17"/>
  <c r="D22" i="17"/>
  <c r="D18" i="17"/>
  <c r="D14" i="17"/>
  <c r="G103" i="1"/>
  <c r="G107" i="1"/>
  <c r="G111" i="1"/>
  <c r="G115" i="1"/>
  <c r="G119" i="1"/>
  <c r="G123" i="1"/>
  <c r="G127" i="1"/>
  <c r="G131" i="1"/>
  <c r="G135" i="1"/>
  <c r="G139" i="1"/>
  <c r="G143" i="1"/>
  <c r="G147" i="1"/>
  <c r="G102" i="1"/>
  <c r="G106" i="1"/>
  <c r="G110" i="1"/>
  <c r="G114" i="1"/>
  <c r="G118" i="1"/>
  <c r="G122" i="1"/>
  <c r="G126" i="1"/>
  <c r="G130" i="1"/>
  <c r="G134" i="1"/>
  <c r="G138" i="1"/>
  <c r="G142" i="1"/>
  <c r="G146" i="1"/>
  <c r="G108" i="1"/>
  <c r="G116" i="1"/>
  <c r="G124" i="1"/>
  <c r="G132" i="1"/>
  <c r="G140" i="1"/>
  <c r="G105" i="1"/>
  <c r="G117" i="1"/>
  <c r="G128" i="1"/>
  <c r="G137" i="1"/>
  <c r="G104" i="1"/>
  <c r="G120" i="1"/>
  <c r="G133" i="1"/>
  <c r="G145" i="1"/>
  <c r="G112" i="1"/>
  <c r="G125" i="1"/>
  <c r="G141" i="1"/>
  <c r="I136" i="1"/>
  <c r="I109" i="1"/>
  <c r="K113" i="1"/>
  <c r="H103" i="1"/>
  <c r="H107" i="1"/>
  <c r="H111" i="1"/>
  <c r="H115" i="1"/>
  <c r="H119" i="1"/>
  <c r="H123" i="1"/>
  <c r="H127" i="1"/>
  <c r="H131" i="1"/>
  <c r="H135" i="1"/>
  <c r="H139" i="1"/>
  <c r="H143" i="1"/>
  <c r="H147" i="1"/>
  <c r="H102" i="1"/>
  <c r="H106" i="1"/>
  <c r="H110" i="1"/>
  <c r="H114" i="1"/>
  <c r="H118" i="1"/>
  <c r="H122" i="1"/>
  <c r="H126" i="1"/>
  <c r="H130" i="1"/>
  <c r="H134" i="1"/>
  <c r="H138" i="1"/>
  <c r="H142" i="1"/>
  <c r="H146" i="1"/>
  <c r="H108" i="1"/>
  <c r="H116" i="1"/>
  <c r="H124" i="1"/>
  <c r="H132" i="1"/>
  <c r="H140" i="1"/>
  <c r="J103" i="1"/>
  <c r="J107" i="1"/>
  <c r="J111" i="1"/>
  <c r="J115" i="1"/>
  <c r="J119" i="1"/>
  <c r="J123" i="1"/>
  <c r="J127" i="1"/>
  <c r="J131" i="1"/>
  <c r="J135" i="1"/>
  <c r="J139" i="1"/>
  <c r="J143" i="1"/>
  <c r="J147" i="1"/>
  <c r="J102" i="1"/>
  <c r="J106" i="1"/>
  <c r="J110" i="1"/>
  <c r="J114" i="1"/>
  <c r="J118" i="1"/>
  <c r="J122" i="1"/>
  <c r="J126" i="1"/>
  <c r="J130" i="1"/>
  <c r="J134" i="1"/>
  <c r="J138" i="1"/>
  <c r="J142" i="1"/>
  <c r="J146" i="1"/>
  <c r="J108" i="1"/>
  <c r="J116" i="1"/>
  <c r="J124" i="1"/>
  <c r="J132" i="1"/>
  <c r="J140" i="1"/>
  <c r="D138" i="1"/>
  <c r="D128" i="1" l="1"/>
  <c r="D136" i="1"/>
  <c r="E218" i="1"/>
  <c r="E261" i="1"/>
  <c r="E257" i="1"/>
  <c r="E253" i="1"/>
  <c r="E249" i="1"/>
  <c r="E245" i="1"/>
  <c r="E241" i="1"/>
  <c r="E237" i="1"/>
  <c r="E233" i="1"/>
  <c r="E229" i="1"/>
  <c r="E225" i="1"/>
  <c r="E221" i="1"/>
  <c r="D108" i="1"/>
  <c r="E256" i="1"/>
  <c r="E248" i="1"/>
  <c r="E240" i="1"/>
  <c r="E232" i="1"/>
  <c r="E224" i="1"/>
  <c r="D124" i="1"/>
  <c r="D140" i="1"/>
  <c r="D137" i="1"/>
  <c r="D117" i="1"/>
  <c r="D141" i="1"/>
  <c r="E260" i="1"/>
  <c r="E252" i="1"/>
  <c r="E244" i="1"/>
  <c r="E236" i="1"/>
  <c r="E228" i="1"/>
  <c r="E220" i="1"/>
  <c r="D132" i="1"/>
  <c r="D112" i="1"/>
  <c r="D125" i="1"/>
  <c r="D104" i="1"/>
  <c r="D115" i="1"/>
  <c r="D123" i="1"/>
  <c r="D120" i="1"/>
  <c r="E251" i="1"/>
  <c r="E235" i="1"/>
  <c r="E219" i="1"/>
  <c r="D133" i="1"/>
  <c r="D107" i="1"/>
  <c r="D119" i="1"/>
  <c r="D131" i="1"/>
  <c r="D143" i="1"/>
  <c r="E259" i="1"/>
  <c r="E243" i="1"/>
  <c r="E227" i="1"/>
  <c r="D102" i="1"/>
  <c r="D109" i="1"/>
  <c r="D129" i="1"/>
  <c r="D111" i="1"/>
  <c r="E263" i="1"/>
  <c r="E231" i="1"/>
  <c r="D147" i="1"/>
  <c r="E255" i="1"/>
  <c r="E223" i="1"/>
  <c r="D121" i="1"/>
  <c r="D145" i="1"/>
  <c r="D103" i="1"/>
  <c r="D127" i="1"/>
  <c r="E247" i="1"/>
  <c r="D144" i="1"/>
  <c r="D135" i="1"/>
  <c r="E222" i="1"/>
  <c r="D106" i="1"/>
  <c r="E226" i="1"/>
  <c r="D110" i="1"/>
  <c r="E234" i="1"/>
  <c r="D118" i="1"/>
  <c r="E238" i="1"/>
  <c r="D122" i="1"/>
  <c r="E242" i="1"/>
  <c r="D126" i="1"/>
  <c r="E250" i="1"/>
  <c r="D134" i="1"/>
  <c r="E254" i="1"/>
  <c r="E258" i="1"/>
  <c r="D142" i="1"/>
  <c r="E262" i="1"/>
  <c r="D146" i="1"/>
  <c r="T48" i="1"/>
  <c r="T52" i="1"/>
  <c r="T56" i="1"/>
  <c r="T60" i="1"/>
  <c r="T64" i="1"/>
  <c r="T68" i="1"/>
  <c r="T72" i="1"/>
  <c r="T76" i="1"/>
  <c r="T80" i="1"/>
  <c r="T84" i="1"/>
  <c r="T88" i="1"/>
  <c r="T49" i="1"/>
  <c r="T53" i="1"/>
  <c r="T57" i="1"/>
  <c r="T61" i="1"/>
  <c r="T65" i="1"/>
  <c r="T69" i="1"/>
  <c r="T73" i="1"/>
  <c r="T77" i="1"/>
  <c r="T81" i="1"/>
  <c r="T85" i="1"/>
  <c r="T89" i="1"/>
  <c r="T50" i="1"/>
  <c r="T58" i="1"/>
  <c r="T66" i="1"/>
  <c r="T74" i="1"/>
  <c r="T82" i="1"/>
  <c r="T90" i="1"/>
  <c r="T51" i="1"/>
  <c r="T59" i="1"/>
  <c r="T67" i="1"/>
  <c r="T75" i="1"/>
  <c r="T83" i="1"/>
  <c r="T91" i="1"/>
  <c r="T54" i="1"/>
  <c r="T70" i="1"/>
  <c r="T86" i="1"/>
  <c r="T93" i="1"/>
  <c r="T62" i="1"/>
  <c r="T78" i="1"/>
  <c r="T63" i="1"/>
  <c r="T92" i="1"/>
  <c r="T79" i="1"/>
  <c r="T71" i="1"/>
  <c r="T87" i="1"/>
  <c r="D55" i="4"/>
  <c r="E39" i="13"/>
  <c r="E230" i="1"/>
  <c r="E246" i="1"/>
  <c r="D130" i="1"/>
  <c r="D139" i="1"/>
  <c r="D116" i="1"/>
  <c r="T55" i="1"/>
  <c r="I148" i="1"/>
  <c r="E31" i="13"/>
  <c r="D55" i="13"/>
  <c r="E11" i="13"/>
  <c r="K141" i="1"/>
  <c r="K123" i="1"/>
  <c r="G148" i="1"/>
  <c r="K121" i="1"/>
  <c r="J317" i="1"/>
  <c r="J313" i="1"/>
  <c r="J309" i="1"/>
  <c r="J305" i="1"/>
  <c r="J301" i="1"/>
  <c r="J297" i="1"/>
  <c r="J293" i="1"/>
  <c r="J289" i="1"/>
  <c r="J285" i="1"/>
  <c r="J281" i="1"/>
  <c r="J277" i="1"/>
  <c r="J273" i="1"/>
  <c r="K129" i="1"/>
  <c r="J316" i="1"/>
  <c r="J312" i="1"/>
  <c r="J308" i="1"/>
  <c r="J304" i="1"/>
  <c r="J300" i="1"/>
  <c r="J296" i="1"/>
  <c r="J292" i="1"/>
  <c r="J288" i="1"/>
  <c r="J284" i="1"/>
  <c r="J280" i="1"/>
  <c r="J276" i="1"/>
  <c r="K109" i="1"/>
  <c r="J315" i="1"/>
  <c r="J307" i="1"/>
  <c r="J299" i="1"/>
  <c r="J291" i="1"/>
  <c r="J283" i="1"/>
  <c r="J275" i="1"/>
  <c r="K136" i="1"/>
  <c r="J314" i="1"/>
  <c r="J306" i="1"/>
  <c r="J298" i="1"/>
  <c r="J290" i="1"/>
  <c r="J282" i="1"/>
  <c r="J274" i="1"/>
  <c r="K103" i="1"/>
  <c r="K115" i="1"/>
  <c r="K127" i="1"/>
  <c r="K106" i="1"/>
  <c r="K118" i="1"/>
  <c r="K130" i="1"/>
  <c r="K142" i="1"/>
  <c r="K105" i="1"/>
  <c r="K137" i="1"/>
  <c r="K133" i="1"/>
  <c r="K125" i="1"/>
  <c r="J303" i="1"/>
  <c r="J287" i="1"/>
  <c r="K143" i="1"/>
  <c r="K110" i="1"/>
  <c r="K126" i="1"/>
  <c r="K146" i="1"/>
  <c r="K132" i="1"/>
  <c r="K128" i="1"/>
  <c r="K145" i="1"/>
  <c r="J311" i="1"/>
  <c r="J295" i="1"/>
  <c r="J279" i="1"/>
  <c r="K119" i="1"/>
  <c r="K135" i="1"/>
  <c r="K102" i="1"/>
  <c r="K122" i="1"/>
  <c r="K138" i="1"/>
  <c r="K116" i="1"/>
  <c r="J310" i="1"/>
  <c r="J278" i="1"/>
  <c r="K111" i="1"/>
  <c r="K147" i="1"/>
  <c r="K134" i="1"/>
  <c r="K140" i="1"/>
  <c r="K112" i="1"/>
  <c r="J294" i="1"/>
  <c r="K131" i="1"/>
  <c r="K114" i="1"/>
  <c r="K108" i="1"/>
  <c r="K104" i="1"/>
  <c r="K144" i="1"/>
  <c r="B104" i="1"/>
  <c r="D203" i="1"/>
  <c r="K117" i="1"/>
  <c r="J374" i="1"/>
  <c r="M94" i="1"/>
  <c r="J104" i="1"/>
  <c r="J113" i="1"/>
  <c r="J125" i="1"/>
  <c r="J136" i="1"/>
  <c r="J145" i="1"/>
  <c r="J105" i="1"/>
  <c r="J117" i="1"/>
  <c r="J128" i="1"/>
  <c r="J137" i="1"/>
  <c r="J112" i="1"/>
  <c r="J133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J120" i="1"/>
  <c r="J141" i="1"/>
  <c r="D275" i="1"/>
  <c r="D279" i="1"/>
  <c r="D283" i="1"/>
  <c r="D287" i="1"/>
  <c r="D291" i="1"/>
  <c r="D295" i="1"/>
  <c r="D299" i="1"/>
  <c r="D303" i="1"/>
  <c r="D307" i="1"/>
  <c r="D311" i="1"/>
  <c r="D315" i="1"/>
  <c r="B148" i="1"/>
  <c r="J121" i="1"/>
  <c r="D113" i="1"/>
  <c r="D54" i="6"/>
  <c r="D50" i="6"/>
  <c r="D46" i="6"/>
  <c r="D42" i="6"/>
  <c r="D38" i="6"/>
  <c r="D34" i="6"/>
  <c r="D30" i="6"/>
  <c r="D26" i="6"/>
  <c r="D22" i="6"/>
  <c r="D18" i="6"/>
  <c r="D14" i="6"/>
  <c r="D10" i="6"/>
  <c r="D53" i="6"/>
  <c r="D49" i="6"/>
  <c r="D45" i="6"/>
  <c r="D41" i="6"/>
  <c r="D37" i="6"/>
  <c r="D33" i="6"/>
  <c r="D29" i="6"/>
  <c r="D25" i="6"/>
  <c r="D21" i="6"/>
  <c r="D17" i="6"/>
  <c r="D13" i="6"/>
  <c r="D9" i="6"/>
  <c r="D10" i="17"/>
  <c r="D13" i="17"/>
  <c r="D19" i="17"/>
  <c r="D24" i="17"/>
  <c r="D29" i="17"/>
  <c r="D35" i="17"/>
  <c r="D40" i="17"/>
  <c r="D45" i="17"/>
  <c r="D51" i="17"/>
  <c r="D9" i="17"/>
  <c r="D15" i="17"/>
  <c r="D20" i="17"/>
  <c r="D25" i="17"/>
  <c r="D31" i="17"/>
  <c r="D36" i="17"/>
  <c r="D41" i="17"/>
  <c r="D47" i="17"/>
  <c r="D52" i="17"/>
  <c r="H104" i="1"/>
  <c r="H113" i="1"/>
  <c r="H125" i="1"/>
  <c r="H136" i="1"/>
  <c r="H145" i="1"/>
  <c r="D373" i="1"/>
  <c r="D369" i="1"/>
  <c r="D365" i="1"/>
  <c r="D361" i="1"/>
  <c r="D357" i="1"/>
  <c r="H105" i="1"/>
  <c r="H117" i="1"/>
  <c r="H128" i="1"/>
  <c r="H137" i="1"/>
  <c r="D372" i="1"/>
  <c r="D368" i="1"/>
  <c r="D364" i="1"/>
  <c r="D360" i="1"/>
  <c r="D356" i="1"/>
  <c r="D352" i="1"/>
  <c r="D348" i="1"/>
  <c r="D374" i="1" s="1"/>
  <c r="D105" i="1"/>
  <c r="D55" i="3"/>
  <c r="I5" i="1"/>
  <c r="D18" i="1"/>
  <c r="D15" i="15"/>
  <c r="D55" i="15" s="1"/>
  <c r="D54" i="18"/>
  <c r="D42" i="18"/>
  <c r="D32" i="18"/>
  <c r="D22" i="18"/>
  <c r="D55" i="18" s="1"/>
  <c r="D33" i="19"/>
  <c r="D29" i="19"/>
  <c r="D25" i="19"/>
  <c r="D21" i="19"/>
  <c r="D17" i="19"/>
  <c r="D13" i="19"/>
  <c r="D55" i="19" s="1"/>
  <c r="D148" i="1" l="1"/>
  <c r="D55" i="17"/>
  <c r="E36" i="13"/>
  <c r="E16" i="13"/>
  <c r="E42" i="13"/>
  <c r="E10" i="13"/>
  <c r="E22" i="13"/>
  <c r="E29" i="13"/>
  <c r="E9" i="13"/>
  <c r="E37" i="13"/>
  <c r="E40" i="13"/>
  <c r="E48" i="13"/>
  <c r="E20" i="13"/>
  <c r="E32" i="13"/>
  <c r="E55" i="13"/>
  <c r="E18" i="13"/>
  <c r="E13" i="13"/>
  <c r="E53" i="13"/>
  <c r="E46" i="13"/>
  <c r="E12" i="13"/>
  <c r="E54" i="13"/>
  <c r="E38" i="13"/>
  <c r="E21" i="13"/>
  <c r="E45" i="13"/>
  <c r="E17" i="13"/>
  <c r="E52" i="13"/>
  <c r="E50" i="13"/>
  <c r="E25" i="13"/>
  <c r="E44" i="13"/>
  <c r="E34" i="13"/>
  <c r="E33" i="13"/>
  <c r="E30" i="13"/>
  <c r="E14" i="13"/>
  <c r="E49" i="13"/>
  <c r="E41" i="13"/>
  <c r="E26" i="13"/>
  <c r="E28" i="13"/>
  <c r="E27" i="13"/>
  <c r="E24" i="13"/>
  <c r="E35" i="13"/>
  <c r="E47" i="13"/>
  <c r="J148" i="1"/>
  <c r="K148" i="1"/>
  <c r="J319" i="1"/>
  <c r="E19" i="13"/>
  <c r="E43" i="13"/>
  <c r="I16" i="1"/>
  <c r="I20" i="1"/>
  <c r="N30" i="1" s="1"/>
  <c r="N35" i="1" s="1"/>
  <c r="I14" i="1"/>
  <c r="I9" i="1"/>
  <c r="I11" i="1"/>
  <c r="I13" i="1"/>
  <c r="L30" i="1"/>
  <c r="I8" i="1"/>
  <c r="I10" i="1"/>
  <c r="I12" i="1"/>
  <c r="I15" i="1"/>
  <c r="C31" i="1"/>
  <c r="D55" i="6"/>
  <c r="D319" i="1"/>
  <c r="H148" i="1"/>
  <c r="E23" i="13"/>
  <c r="E51" i="13"/>
  <c r="E15" i="13"/>
  <c r="T94" i="1"/>
  <c r="E264" i="1"/>
  <c r="K38" i="1" l="1"/>
  <c r="I38" i="1"/>
  <c r="G38" i="1"/>
  <c r="H38" i="1"/>
  <c r="C38" i="1"/>
  <c r="D38" i="1"/>
  <c r="J38" i="1"/>
  <c r="E38" i="1"/>
  <c r="B38" i="1"/>
  <c r="C51" i="1" l="1"/>
  <c r="C92" i="1"/>
  <c r="C55" i="1"/>
  <c r="C70" i="1"/>
  <c r="C83" i="1"/>
  <c r="C91" i="1"/>
  <c r="C69" i="1"/>
  <c r="C75" i="1"/>
  <c r="C65" i="1"/>
  <c r="C82" i="1"/>
  <c r="C89" i="1"/>
  <c r="C78" i="1"/>
  <c r="C80" i="1"/>
  <c r="C50" i="1"/>
  <c r="C61" i="1"/>
  <c r="C81" i="1"/>
  <c r="C48" i="1"/>
  <c r="C62" i="1"/>
  <c r="C86" i="1"/>
  <c r="C67" i="1"/>
  <c r="C84" i="1"/>
  <c r="C76" i="1"/>
  <c r="C72" i="1"/>
  <c r="C73" i="1"/>
  <c r="C85" i="1"/>
  <c r="C66" i="1"/>
  <c r="C74" i="1"/>
  <c r="C53" i="1"/>
  <c r="C49" i="1"/>
  <c r="C56" i="1"/>
  <c r="C93" i="1"/>
  <c r="C71" i="1"/>
  <c r="C60" i="1"/>
  <c r="C79" i="1"/>
  <c r="C87" i="1"/>
  <c r="C77" i="1"/>
  <c r="C57" i="1"/>
  <c r="C68" i="1"/>
  <c r="C52" i="1"/>
  <c r="C63" i="1"/>
  <c r="C54" i="1"/>
  <c r="C90" i="1"/>
  <c r="C64" i="1"/>
  <c r="C88" i="1"/>
  <c r="C59" i="1"/>
  <c r="C58" i="1"/>
  <c r="E48" i="1"/>
  <c r="E94" i="1" s="1"/>
  <c r="E90" i="1"/>
  <c r="E60" i="1"/>
  <c r="E74" i="1"/>
  <c r="E72" i="1"/>
  <c r="E58" i="1"/>
  <c r="E57" i="1"/>
  <c r="E59" i="1"/>
  <c r="E73" i="1"/>
  <c r="E87" i="1"/>
  <c r="E89" i="1"/>
  <c r="E81" i="1"/>
  <c r="E91" i="1"/>
  <c r="E50" i="1"/>
  <c r="E51" i="1"/>
  <c r="E54" i="1"/>
  <c r="E69" i="1"/>
  <c r="E56" i="1"/>
  <c r="E77" i="1"/>
  <c r="E80" i="1"/>
  <c r="E63" i="1"/>
  <c r="E64" i="1"/>
  <c r="E53" i="1"/>
  <c r="E61" i="1"/>
  <c r="E62" i="1"/>
  <c r="E76" i="1"/>
  <c r="E88" i="1"/>
  <c r="E83" i="1"/>
  <c r="E92" i="1"/>
  <c r="E82" i="1"/>
  <c r="E70" i="1"/>
  <c r="E68" i="1"/>
  <c r="E52" i="1"/>
  <c r="E79" i="1"/>
  <c r="E66" i="1"/>
  <c r="E78" i="1"/>
  <c r="E85" i="1"/>
  <c r="E71" i="1"/>
  <c r="E65" i="1"/>
  <c r="E49" i="1"/>
  <c r="E55" i="1"/>
  <c r="E75" i="1"/>
  <c r="E84" i="1"/>
  <c r="E67" i="1"/>
  <c r="E93" i="1"/>
  <c r="E86" i="1"/>
  <c r="H55" i="1"/>
  <c r="H90" i="1"/>
  <c r="H75" i="1"/>
  <c r="H69" i="1"/>
  <c r="H56" i="1"/>
  <c r="H64" i="1"/>
  <c r="H72" i="1"/>
  <c r="H80" i="1"/>
  <c r="H88" i="1"/>
  <c r="H54" i="1"/>
  <c r="H70" i="1"/>
  <c r="H86" i="1"/>
  <c r="H67" i="1"/>
  <c r="H58" i="1"/>
  <c r="H85" i="1"/>
  <c r="H79" i="1"/>
  <c r="H52" i="1"/>
  <c r="H60" i="1"/>
  <c r="H68" i="1"/>
  <c r="H76" i="1"/>
  <c r="H84" i="1"/>
  <c r="H92" i="1"/>
  <c r="H62" i="1"/>
  <c r="H78" i="1"/>
  <c r="H66" i="1"/>
  <c r="H48" i="1"/>
  <c r="H53" i="1"/>
  <c r="H87" i="1"/>
  <c r="H81" i="1"/>
  <c r="H57" i="1"/>
  <c r="H65" i="1"/>
  <c r="H61" i="1"/>
  <c r="H73" i="1"/>
  <c r="H93" i="1"/>
  <c r="H77" i="1"/>
  <c r="H49" i="1"/>
  <c r="H89" i="1"/>
  <c r="H74" i="1"/>
  <c r="H82" i="1"/>
  <c r="H51" i="1"/>
  <c r="H50" i="1"/>
  <c r="H91" i="1"/>
  <c r="H71" i="1"/>
  <c r="H63" i="1"/>
  <c r="H59" i="1"/>
  <c r="H83" i="1"/>
  <c r="B49" i="1"/>
  <c r="L49" i="1" s="1"/>
  <c r="B76" i="1"/>
  <c r="B90" i="1"/>
  <c r="B80" i="1"/>
  <c r="B62" i="1"/>
  <c r="B82" i="1"/>
  <c r="B51" i="1"/>
  <c r="B57" i="1"/>
  <c r="B73" i="1"/>
  <c r="B93" i="1"/>
  <c r="B65" i="1"/>
  <c r="B85" i="1"/>
  <c r="B56" i="1"/>
  <c r="L56" i="1" s="1"/>
  <c r="B52" i="1"/>
  <c r="B84" i="1"/>
  <c r="B86" i="1"/>
  <c r="B77" i="1"/>
  <c r="B64" i="1"/>
  <c r="B66" i="1"/>
  <c r="B81" i="1"/>
  <c r="B61" i="1"/>
  <c r="B48" i="1"/>
  <c r="B89" i="1"/>
  <c r="B74" i="1"/>
  <c r="B78" i="1"/>
  <c r="L78" i="1" s="1"/>
  <c r="B60" i="1"/>
  <c r="B58" i="1"/>
  <c r="B53" i="1"/>
  <c r="B68" i="1"/>
  <c r="B70" i="1"/>
  <c r="B69" i="1"/>
  <c r="B71" i="1"/>
  <c r="B59" i="1"/>
  <c r="B91" i="1"/>
  <c r="B87" i="1"/>
  <c r="B75" i="1"/>
  <c r="B83" i="1"/>
  <c r="B67" i="1"/>
  <c r="B92" i="1"/>
  <c r="B88" i="1"/>
  <c r="B63" i="1"/>
  <c r="B55" i="1"/>
  <c r="B79" i="1"/>
  <c r="B54" i="1"/>
  <c r="B72" i="1"/>
  <c r="B50" i="1"/>
  <c r="K85" i="1"/>
  <c r="K66" i="1"/>
  <c r="K70" i="1"/>
  <c r="K53" i="1"/>
  <c r="K59" i="1"/>
  <c r="K91" i="1"/>
  <c r="K68" i="1"/>
  <c r="K88" i="1"/>
  <c r="K69" i="1"/>
  <c r="K65" i="1"/>
  <c r="K48" i="1"/>
  <c r="K79" i="1"/>
  <c r="K58" i="1"/>
  <c r="K50" i="1"/>
  <c r="K92" i="1"/>
  <c r="K49" i="1"/>
  <c r="K52" i="1"/>
  <c r="K74" i="1"/>
  <c r="K73" i="1"/>
  <c r="K51" i="1"/>
  <c r="K90" i="1"/>
  <c r="K76" i="1"/>
  <c r="K67" i="1"/>
  <c r="K84" i="1"/>
  <c r="K93" i="1"/>
  <c r="K83" i="1"/>
  <c r="K89" i="1"/>
  <c r="K60" i="1"/>
  <c r="K56" i="1"/>
  <c r="K55" i="1"/>
  <c r="K77" i="1"/>
  <c r="K78" i="1"/>
  <c r="K61" i="1"/>
  <c r="K87" i="1"/>
  <c r="K72" i="1"/>
  <c r="K63" i="1"/>
  <c r="K62" i="1"/>
  <c r="K64" i="1"/>
  <c r="K57" i="1"/>
  <c r="K86" i="1"/>
  <c r="K71" i="1"/>
  <c r="K75" i="1"/>
  <c r="K54" i="1"/>
  <c r="K80" i="1"/>
  <c r="K82" i="1"/>
  <c r="K81" i="1"/>
  <c r="J85" i="1"/>
  <c r="J76" i="1"/>
  <c r="J75" i="1"/>
  <c r="J68" i="1"/>
  <c r="J77" i="1"/>
  <c r="J78" i="1"/>
  <c r="J48" i="1"/>
  <c r="J88" i="1"/>
  <c r="J69" i="1"/>
  <c r="J49" i="1"/>
  <c r="J61" i="1"/>
  <c r="J73" i="1"/>
  <c r="J81" i="1"/>
  <c r="J70" i="1"/>
  <c r="J86" i="1"/>
  <c r="J53" i="1"/>
  <c r="J84" i="1"/>
  <c r="J80" i="1"/>
  <c r="J93" i="1"/>
  <c r="J62" i="1"/>
  <c r="J65" i="1"/>
  <c r="J90" i="1"/>
  <c r="J60" i="1"/>
  <c r="J52" i="1"/>
  <c r="J54" i="1"/>
  <c r="J64" i="1"/>
  <c r="J72" i="1"/>
  <c r="J55" i="1"/>
  <c r="J89" i="1"/>
  <c r="J56" i="1"/>
  <c r="J57" i="1"/>
  <c r="J92" i="1"/>
  <c r="J59" i="1"/>
  <c r="J87" i="1"/>
  <c r="J74" i="1"/>
  <c r="J83" i="1"/>
  <c r="J82" i="1"/>
  <c r="J71" i="1"/>
  <c r="J79" i="1"/>
  <c r="J58" i="1"/>
  <c r="J63" i="1"/>
  <c r="J91" i="1"/>
  <c r="J67" i="1"/>
  <c r="J66" i="1"/>
  <c r="J51" i="1"/>
  <c r="J50" i="1"/>
  <c r="G62" i="1"/>
  <c r="G63" i="1"/>
  <c r="G83" i="1"/>
  <c r="G55" i="1"/>
  <c r="G87" i="1"/>
  <c r="G90" i="1"/>
  <c r="G57" i="1"/>
  <c r="G65" i="1"/>
  <c r="G77" i="1"/>
  <c r="G89" i="1"/>
  <c r="G60" i="1"/>
  <c r="G92" i="1"/>
  <c r="G75" i="1"/>
  <c r="G50" i="1"/>
  <c r="G69" i="1"/>
  <c r="G48" i="1"/>
  <c r="G51" i="1"/>
  <c r="G82" i="1"/>
  <c r="G61" i="1"/>
  <c r="G93" i="1"/>
  <c r="G56" i="1"/>
  <c r="G64" i="1"/>
  <c r="G76" i="1"/>
  <c r="G88" i="1"/>
  <c r="G54" i="1"/>
  <c r="G68" i="1"/>
  <c r="G58" i="1"/>
  <c r="G59" i="1"/>
  <c r="G52" i="1"/>
  <c r="G86" i="1"/>
  <c r="G79" i="1"/>
  <c r="G53" i="1"/>
  <c r="G71" i="1"/>
  <c r="G91" i="1"/>
  <c r="G74" i="1"/>
  <c r="G78" i="1"/>
  <c r="G70" i="1"/>
  <c r="G66" i="1"/>
  <c r="G72" i="1"/>
  <c r="G85" i="1"/>
  <c r="G49" i="1"/>
  <c r="G84" i="1"/>
  <c r="G81" i="1"/>
  <c r="G80" i="1"/>
  <c r="G73" i="1"/>
  <c r="G67" i="1"/>
  <c r="D60" i="1"/>
  <c r="D84" i="1"/>
  <c r="D81" i="1"/>
  <c r="D69" i="1"/>
  <c r="D74" i="1"/>
  <c r="D93" i="1"/>
  <c r="D78" i="1"/>
  <c r="D89" i="1"/>
  <c r="D67" i="1"/>
  <c r="D83" i="1"/>
  <c r="D50" i="1"/>
  <c r="D48" i="1"/>
  <c r="D80" i="1"/>
  <c r="D49" i="1"/>
  <c r="D58" i="1"/>
  <c r="D88" i="1"/>
  <c r="D75" i="1"/>
  <c r="D63" i="1"/>
  <c r="D71" i="1"/>
  <c r="D51" i="1"/>
  <c r="D59" i="1"/>
  <c r="D72" i="1"/>
  <c r="D55" i="1"/>
  <c r="D54" i="1"/>
  <c r="D70" i="1"/>
  <c r="D91" i="1"/>
  <c r="D52" i="1"/>
  <c r="D76" i="1"/>
  <c r="D79" i="1"/>
  <c r="D68" i="1"/>
  <c r="D57" i="1"/>
  <c r="D87" i="1"/>
  <c r="D66" i="1"/>
  <c r="D90" i="1"/>
  <c r="D65" i="1"/>
  <c r="D82" i="1"/>
  <c r="D85" i="1"/>
  <c r="D64" i="1"/>
  <c r="D53" i="1"/>
  <c r="D73" i="1"/>
  <c r="D86" i="1"/>
  <c r="D62" i="1"/>
  <c r="D56" i="1"/>
  <c r="D77" i="1"/>
  <c r="D61" i="1"/>
  <c r="D92" i="1"/>
  <c r="I75" i="1"/>
  <c r="I57" i="1"/>
  <c r="I62" i="1"/>
  <c r="I78" i="1"/>
  <c r="I66" i="1"/>
  <c r="I55" i="1"/>
  <c r="I54" i="1"/>
  <c r="I65" i="1"/>
  <c r="I48" i="1"/>
  <c r="I69" i="1"/>
  <c r="I92" i="1"/>
  <c r="I59" i="1"/>
  <c r="I49" i="1"/>
  <c r="I85" i="1"/>
  <c r="I93" i="1"/>
  <c r="I56" i="1"/>
  <c r="I68" i="1"/>
  <c r="I76" i="1"/>
  <c r="I83" i="1"/>
  <c r="I80" i="1"/>
  <c r="I89" i="1"/>
  <c r="I72" i="1"/>
  <c r="I67" i="1"/>
  <c r="I64" i="1"/>
  <c r="I91" i="1"/>
  <c r="I58" i="1"/>
  <c r="I81" i="1"/>
  <c r="I70" i="1"/>
  <c r="I52" i="1"/>
  <c r="I61" i="1"/>
  <c r="I79" i="1"/>
  <c r="I88" i="1"/>
  <c r="I73" i="1"/>
  <c r="I86" i="1"/>
  <c r="I50" i="1"/>
  <c r="I60" i="1"/>
  <c r="I90" i="1"/>
  <c r="I74" i="1"/>
  <c r="I63" i="1"/>
  <c r="I84" i="1"/>
  <c r="I82" i="1"/>
  <c r="I53" i="1"/>
  <c r="I87" i="1"/>
  <c r="I77" i="1"/>
  <c r="I71" i="1"/>
  <c r="I51" i="1"/>
  <c r="K94" i="1" l="1"/>
  <c r="L72" i="1"/>
  <c r="L83" i="1"/>
  <c r="O78" i="1"/>
  <c r="N78" i="1"/>
  <c r="O56" i="1"/>
  <c r="N56" i="1"/>
  <c r="O49" i="1"/>
  <c r="N49" i="1"/>
  <c r="I94" i="1"/>
  <c r="G94" i="1"/>
  <c r="L50" i="1"/>
  <c r="L55" i="1"/>
  <c r="L67" i="1"/>
  <c r="L91" i="1"/>
  <c r="L70" i="1"/>
  <c r="L60" i="1"/>
  <c r="L48" i="1"/>
  <c r="B94" i="1"/>
  <c r="L64" i="1"/>
  <c r="L52" i="1"/>
  <c r="L93" i="1"/>
  <c r="L82" i="1"/>
  <c r="L76" i="1"/>
  <c r="L59" i="1"/>
  <c r="L73" i="1"/>
  <c r="D94" i="1"/>
  <c r="L54" i="1"/>
  <c r="L88" i="1"/>
  <c r="L75" i="1"/>
  <c r="L71" i="1"/>
  <c r="L53" i="1"/>
  <c r="L74" i="1"/>
  <c r="L81" i="1"/>
  <c r="L86" i="1"/>
  <c r="L85" i="1"/>
  <c r="L57" i="1"/>
  <c r="L80" i="1"/>
  <c r="H94" i="1"/>
  <c r="L63" i="1"/>
  <c r="L68" i="1"/>
  <c r="L61" i="1"/>
  <c r="L77" i="1"/>
  <c r="L62" i="1"/>
  <c r="J94" i="1"/>
  <c r="L79" i="1"/>
  <c r="L92" i="1"/>
  <c r="L87" i="1"/>
  <c r="L69" i="1"/>
  <c r="L58" i="1"/>
  <c r="L89" i="1"/>
  <c r="L66" i="1"/>
  <c r="L84" i="1"/>
  <c r="L65" i="1"/>
  <c r="L51" i="1"/>
  <c r="L90" i="1"/>
  <c r="C94" i="1"/>
  <c r="O66" i="1" l="1"/>
  <c r="N66" i="1"/>
  <c r="N62" i="1"/>
  <c r="O62" i="1" s="1"/>
  <c r="O85" i="1"/>
  <c r="N85" i="1"/>
  <c r="N53" i="1"/>
  <c r="O53" i="1" s="1"/>
  <c r="O76" i="1"/>
  <c r="N76" i="1"/>
  <c r="N64" i="1"/>
  <c r="O64" i="1" s="1"/>
  <c r="O70" i="1"/>
  <c r="N70" i="1"/>
  <c r="N50" i="1"/>
  <c r="O50" i="1" s="1"/>
  <c r="Q49" i="1"/>
  <c r="Q78" i="1"/>
  <c r="O51" i="1"/>
  <c r="N51" i="1"/>
  <c r="N89" i="1"/>
  <c r="O89" i="1" s="1"/>
  <c r="O92" i="1"/>
  <c r="N92" i="1"/>
  <c r="N77" i="1"/>
  <c r="O77" i="1" s="1"/>
  <c r="O86" i="1"/>
  <c r="N86" i="1"/>
  <c r="N71" i="1"/>
  <c r="O71" i="1" s="1"/>
  <c r="O82" i="1"/>
  <c r="N82" i="1"/>
  <c r="L94" i="1"/>
  <c r="O91" i="1"/>
  <c r="N91" i="1"/>
  <c r="O83" i="1"/>
  <c r="N83" i="1"/>
  <c r="O90" i="1"/>
  <c r="N90" i="1"/>
  <c r="O63" i="1"/>
  <c r="N63" i="1"/>
  <c r="O65" i="1"/>
  <c r="N65" i="1"/>
  <c r="O79" i="1"/>
  <c r="N79" i="1"/>
  <c r="O61" i="1"/>
  <c r="N61" i="1"/>
  <c r="O80" i="1"/>
  <c r="N80" i="1"/>
  <c r="O81" i="1"/>
  <c r="N81" i="1"/>
  <c r="O75" i="1"/>
  <c r="N75" i="1"/>
  <c r="O73" i="1"/>
  <c r="N73" i="1"/>
  <c r="O93" i="1"/>
  <c r="N93" i="1"/>
  <c r="O48" i="1"/>
  <c r="N48" i="1"/>
  <c r="O67" i="1"/>
  <c r="N67" i="1"/>
  <c r="Q56" i="1"/>
  <c r="O72" i="1"/>
  <c r="N72" i="1"/>
  <c r="O87" i="1"/>
  <c r="N87" i="1"/>
  <c r="O54" i="1"/>
  <c r="N54" i="1"/>
  <c r="O58" i="1"/>
  <c r="N58" i="1"/>
  <c r="O84" i="1"/>
  <c r="N84" i="1"/>
  <c r="O69" i="1"/>
  <c r="N69" i="1"/>
  <c r="O68" i="1"/>
  <c r="N68" i="1"/>
  <c r="O57" i="1"/>
  <c r="N57" i="1"/>
  <c r="O74" i="1"/>
  <c r="N74" i="1"/>
  <c r="O88" i="1"/>
  <c r="N88" i="1"/>
  <c r="O59" i="1"/>
  <c r="N59" i="1"/>
  <c r="O52" i="1"/>
  <c r="N52" i="1"/>
  <c r="O60" i="1"/>
  <c r="N60" i="1"/>
  <c r="N55" i="1"/>
  <c r="O55" i="1" s="1"/>
  <c r="Q77" i="1" l="1"/>
  <c r="S50" i="1"/>
  <c r="U50" i="1" s="1"/>
  <c r="Q50" i="1"/>
  <c r="Q71" i="1"/>
  <c r="S62" i="1"/>
  <c r="U62" i="1" s="1"/>
  <c r="Q62" i="1"/>
  <c r="Q55" i="1"/>
  <c r="S53" i="1"/>
  <c r="U53" i="1" s="1"/>
  <c r="Q53" i="1"/>
  <c r="Q89" i="1"/>
  <c r="Q64" i="1"/>
  <c r="S64" i="1"/>
  <c r="U64" i="1" s="1"/>
  <c r="Q52" i="1"/>
  <c r="S52" i="1"/>
  <c r="U52" i="1" s="1"/>
  <c r="Q57" i="1"/>
  <c r="S57" i="1"/>
  <c r="U57" i="1" s="1"/>
  <c r="Q69" i="1"/>
  <c r="S69" i="1"/>
  <c r="U69" i="1" s="1"/>
  <c r="Q58" i="1"/>
  <c r="S58" i="1"/>
  <c r="U58" i="1" s="1"/>
  <c r="Q87" i="1"/>
  <c r="S87" i="1"/>
  <c r="U87" i="1" s="1"/>
  <c r="S48" i="1"/>
  <c r="Q48" i="1"/>
  <c r="O94" i="1"/>
  <c r="S77" i="1" s="1"/>
  <c r="U77" i="1" s="1"/>
  <c r="S73" i="1"/>
  <c r="U73" i="1" s="1"/>
  <c r="Q73" i="1"/>
  <c r="Q81" i="1"/>
  <c r="S81" i="1"/>
  <c r="U81" i="1" s="1"/>
  <c r="Q61" i="1"/>
  <c r="S61" i="1"/>
  <c r="U61" i="1" s="1"/>
  <c r="Q65" i="1"/>
  <c r="S65" i="1"/>
  <c r="U65" i="1" s="1"/>
  <c r="S90" i="1"/>
  <c r="U90" i="1" s="1"/>
  <c r="Q90" i="1"/>
  <c r="Q91" i="1"/>
  <c r="S91" i="1"/>
  <c r="U91" i="1" s="1"/>
  <c r="Q88" i="1"/>
  <c r="S88" i="1"/>
  <c r="U88" i="1" s="1"/>
  <c r="S60" i="1"/>
  <c r="U60" i="1" s="1"/>
  <c r="Q60" i="1"/>
  <c r="Q59" i="1"/>
  <c r="S59" i="1"/>
  <c r="U59" i="1" s="1"/>
  <c r="S74" i="1"/>
  <c r="U74" i="1" s="1"/>
  <c r="Q74" i="1"/>
  <c r="Q68" i="1"/>
  <c r="S68" i="1"/>
  <c r="U68" i="1" s="1"/>
  <c r="S84" i="1"/>
  <c r="U84" i="1" s="1"/>
  <c r="Q84" i="1"/>
  <c r="Q54" i="1"/>
  <c r="S54" i="1"/>
  <c r="U54" i="1" s="1"/>
  <c r="Q72" i="1"/>
  <c r="S72" i="1"/>
  <c r="U72" i="1" s="1"/>
  <c r="S67" i="1"/>
  <c r="U67" i="1" s="1"/>
  <c r="Q67" i="1"/>
  <c r="Q93" i="1"/>
  <c r="S93" i="1"/>
  <c r="U93" i="1" s="1"/>
  <c r="Q75" i="1"/>
  <c r="S75" i="1"/>
  <c r="U75" i="1" s="1"/>
  <c r="Q80" i="1"/>
  <c r="S80" i="1"/>
  <c r="U80" i="1" s="1"/>
  <c r="S79" i="1"/>
  <c r="U79" i="1" s="1"/>
  <c r="Q79" i="1"/>
  <c r="S63" i="1"/>
  <c r="U63" i="1" s="1"/>
  <c r="Q63" i="1"/>
  <c r="Q83" i="1"/>
  <c r="S83" i="1"/>
  <c r="U83" i="1" s="1"/>
  <c r="N94" i="1"/>
  <c r="S82" i="1"/>
  <c r="U82" i="1" s="1"/>
  <c r="Q82" i="1"/>
  <c r="S86" i="1"/>
  <c r="U86" i="1" s="1"/>
  <c r="Q86" i="1"/>
  <c r="Q92" i="1"/>
  <c r="S92" i="1"/>
  <c r="U92" i="1" s="1"/>
  <c r="S51" i="1"/>
  <c r="U51" i="1" s="1"/>
  <c r="Q51" i="1"/>
  <c r="S70" i="1"/>
  <c r="U70" i="1" s="1"/>
  <c r="Q70" i="1"/>
  <c r="S76" i="1"/>
  <c r="U76" i="1" s="1"/>
  <c r="Q76" i="1"/>
  <c r="Q85" i="1"/>
  <c r="S85" i="1"/>
  <c r="U85" i="1" s="1"/>
  <c r="S66" i="1"/>
  <c r="U66" i="1" s="1"/>
  <c r="Q66" i="1"/>
  <c r="U48" i="1" l="1"/>
  <c r="S71" i="1"/>
  <c r="U71" i="1" s="1"/>
  <c r="Q94" i="1"/>
  <c r="S49" i="1"/>
  <c r="U49" i="1" s="1"/>
  <c r="S78" i="1"/>
  <c r="U78" i="1" s="1"/>
  <c r="S56" i="1"/>
  <c r="U56" i="1" s="1"/>
  <c r="S89" i="1"/>
  <c r="U89" i="1" s="1"/>
  <c r="S55" i="1"/>
  <c r="U55" i="1" s="1"/>
  <c r="S94" i="1" l="1"/>
  <c r="U94" i="1"/>
</calcChain>
</file>

<file path=xl/sharedStrings.xml><?xml version="1.0" encoding="utf-8"?>
<sst xmlns="http://schemas.openxmlformats.org/spreadsheetml/2006/main" count="1221" uniqueCount="202">
  <si>
    <t>County</t>
  </si>
  <si>
    <t>Percent of</t>
  </si>
  <si>
    <t>Total</t>
  </si>
  <si>
    <t>Number</t>
  </si>
  <si>
    <t>Percent</t>
  </si>
  <si>
    <t>Abbeville</t>
  </si>
  <si>
    <t>Aiken</t>
  </si>
  <si>
    <t>Allendale</t>
  </si>
  <si>
    <t>Anderson</t>
  </si>
  <si>
    <t>Bamberg</t>
  </si>
  <si>
    <t>Barnwell</t>
  </si>
  <si>
    <t>Beaufort</t>
  </si>
  <si>
    <t>Berkeley</t>
  </si>
  <si>
    <t>Calhoun</t>
  </si>
  <si>
    <t>Charleston</t>
  </si>
  <si>
    <t>Cherokee</t>
  </si>
  <si>
    <t>Chester</t>
  </si>
  <si>
    <t>Chesterfield</t>
  </si>
  <si>
    <t>Clarendon</t>
  </si>
  <si>
    <t>Colleton</t>
  </si>
  <si>
    <t>Darlington</t>
  </si>
  <si>
    <t>Dillon</t>
  </si>
  <si>
    <t>Dorchester</t>
  </si>
  <si>
    <t>Edgefield</t>
  </si>
  <si>
    <t>Florence</t>
  </si>
  <si>
    <t>Georgetown</t>
  </si>
  <si>
    <t>Greenville</t>
  </si>
  <si>
    <t>Greenwood</t>
  </si>
  <si>
    <t>Hampton</t>
  </si>
  <si>
    <t>Horry</t>
  </si>
  <si>
    <t>Jasper</t>
  </si>
  <si>
    <t>Kershaw</t>
  </si>
  <si>
    <t>Lancaster</t>
  </si>
  <si>
    <t>Laurens</t>
  </si>
  <si>
    <t>McCormick</t>
  </si>
  <si>
    <t>Lee</t>
  </si>
  <si>
    <t>Lexington</t>
  </si>
  <si>
    <t>Marion</t>
  </si>
  <si>
    <t>Marlboro</t>
  </si>
  <si>
    <t>Newberry</t>
  </si>
  <si>
    <t>Oconee</t>
  </si>
  <si>
    <t>Orangeburg</t>
  </si>
  <si>
    <t>Pickens</t>
  </si>
  <si>
    <t>Richland</t>
  </si>
  <si>
    <t>Saluda</t>
  </si>
  <si>
    <t>Spartanburg</t>
  </si>
  <si>
    <t>Sumter</t>
  </si>
  <si>
    <t>Union</t>
  </si>
  <si>
    <t>Williamsburg</t>
  </si>
  <si>
    <t>York</t>
  </si>
  <si>
    <t>Fairfield</t>
  </si>
  <si>
    <t>Students in Grades 1 to 3 Who Are Eligible</t>
  </si>
  <si>
    <t>For Free or Reduced Price Lunches</t>
  </si>
  <si>
    <t>Factor B</t>
  </si>
  <si>
    <t>Factor A</t>
  </si>
  <si>
    <t>Population of Children Birth to Age 5</t>
  </si>
  <si>
    <t>Factor C</t>
  </si>
  <si>
    <t xml:space="preserve">Births to mothers with less than </t>
  </si>
  <si>
    <t>Allocation</t>
  </si>
  <si>
    <t>% Allocated</t>
  </si>
  <si>
    <t>$ Allocated to</t>
  </si>
  <si>
    <t>Factor:</t>
  </si>
  <si>
    <t>Population</t>
  </si>
  <si>
    <t>Free Lunch</t>
  </si>
  <si>
    <t>per County</t>
  </si>
  <si>
    <t>Funding</t>
  </si>
  <si>
    <t>Quality and</t>
  </si>
  <si>
    <t>Feasibility</t>
  </si>
  <si>
    <t>Funds Remaining</t>
  </si>
  <si>
    <t>To Be Allocated</t>
  </si>
  <si>
    <t>Dollars to be Allocated by Formula:</t>
  </si>
  <si>
    <t>Formula Funding</t>
  </si>
  <si>
    <t>Total State Funds</t>
  </si>
  <si>
    <t>County per</t>
  </si>
  <si>
    <t>Capita Income</t>
  </si>
  <si>
    <t>D. Item 2</t>
  </si>
  <si>
    <t xml:space="preserve">Percent of </t>
  </si>
  <si>
    <t>D. Item 4. 3rd Graders Performing Below</t>
  </si>
  <si>
    <t>DHEC Division of Biostatistics</t>
  </si>
  <si>
    <t>D. Item 6.</t>
  </si>
  <si>
    <t>D. Item 5.</t>
  </si>
  <si>
    <t>Percentage:</t>
  </si>
  <si>
    <t>Ratio</t>
  </si>
  <si>
    <t>County Ratio/</t>
  </si>
  <si>
    <t>Sum of ratios</t>
  </si>
  <si>
    <t>Per Capita Income</t>
  </si>
  <si>
    <t>Acceptable</t>
  </si>
  <si>
    <t>Quality</t>
  </si>
  <si>
    <t xml:space="preserve">of Formula &amp; </t>
  </si>
  <si>
    <t xml:space="preserve">Acceptable </t>
  </si>
  <si>
    <t xml:space="preserve">Award May Be </t>
  </si>
  <si>
    <t>Up To:</t>
  </si>
  <si>
    <t xml:space="preserve">Maximum </t>
  </si>
  <si>
    <t>Assumes High</t>
  </si>
  <si>
    <t>Total State Funds To Be Allocated to Counties:</t>
  </si>
  <si>
    <t>Based on Quality</t>
  </si>
  <si>
    <t>&amp; Feasibility</t>
  </si>
  <si>
    <t>Ready for 1st</t>
  </si>
  <si>
    <t>Not Ready for</t>
  </si>
  <si>
    <t>1st Grade</t>
  </si>
  <si>
    <t>Children Overage</t>
  </si>
  <si>
    <t>in Grade 3</t>
  </si>
  <si>
    <t>Kids Count 1</t>
  </si>
  <si>
    <t>Kids Count 2</t>
  </si>
  <si>
    <t>Kids Count 6</t>
  </si>
  <si>
    <t>Kids Count 5</t>
  </si>
  <si>
    <t>Kids Count 3</t>
  </si>
  <si>
    <t>Kids Count 4</t>
  </si>
  <si>
    <t>Adj. %age</t>
  </si>
  <si>
    <t>PACT Math -</t>
  </si>
  <si>
    <t>Low Birth Weight</t>
  </si>
  <si>
    <t>Mother with</t>
  </si>
  <si>
    <t>Less than HS</t>
  </si>
  <si>
    <t xml:space="preserve">%age of Not </t>
  </si>
  <si>
    <t>%age of  Over Age</t>
  </si>
  <si>
    <t>Children in 3rd</t>
  </si>
  <si>
    <t>PACT Reading</t>
  </si>
  <si>
    <t>PACT Math</t>
  </si>
  <si>
    <t>Weight</t>
  </si>
  <si>
    <t>%age of Low Birth</t>
  </si>
  <si>
    <t>%age of Mothers</t>
  </si>
  <si>
    <t>Factor A, Population Birth to 5</t>
  </si>
  <si>
    <t>Factor C, Average Per Capita Income</t>
  </si>
  <si>
    <t>Factor D.2. %age of Children Over Age in 3rd Grade</t>
  </si>
  <si>
    <t>Factor D.5 %age of Low birth weight infants</t>
  </si>
  <si>
    <t>Factor D.6 %age of Mothers with less than High School education</t>
  </si>
  <si>
    <t>Number Below</t>
  </si>
  <si>
    <t xml:space="preserve">Factor D.3  %age of 3rd Graders Performing Below Basic on PACT Reading </t>
  </si>
  <si>
    <t>Factor D.4  %age of 3rd Graders Performing Below Basic on PACT Math</t>
  </si>
  <si>
    <t>Base funding for Acceptable Quality Proposal.</t>
  </si>
  <si>
    <t xml:space="preserve">Allocate 80% of funds based on formula factor weightings as follow:  </t>
  </si>
  <si>
    <t>D. Item 3.  3rd Graders Performing Below</t>
  </si>
  <si>
    <t>Budget and Control Board</t>
  </si>
  <si>
    <t>State/County</t>
  </si>
  <si>
    <t>PACT Language</t>
  </si>
  <si>
    <t>Fill in Total Dollars to be Allocated:</t>
  </si>
  <si>
    <t xml:space="preserve">This column is </t>
  </si>
  <si>
    <t xml:space="preserve">for comparison </t>
  </si>
  <si>
    <t>FY 05</t>
  </si>
  <si>
    <t xml:space="preserve">ACTUAL </t>
  </si>
  <si>
    <t>ALLOCATION</t>
  </si>
  <si>
    <t xml:space="preserve">FOR </t>
  </si>
  <si>
    <t>Average Per Capita Income</t>
  </si>
  <si>
    <t>FORMULA</t>
  </si>
  <si>
    <t>LESS</t>
  </si>
  <si>
    <t>VARIANCE</t>
  </si>
  <si>
    <t>Basic on PACT Language</t>
  </si>
  <si>
    <t>Basic on PACT Math</t>
  </si>
  <si>
    <t xml:space="preserve">Percentage of </t>
  </si>
  <si>
    <t>Counties</t>
  </si>
  <si>
    <t>Less</t>
  </si>
  <si>
    <t>Variance</t>
  </si>
  <si>
    <t>Formula</t>
  </si>
  <si>
    <t xml:space="preserve"> Allocation</t>
  </si>
  <si>
    <t xml:space="preserve">Total Formula </t>
  </si>
  <si>
    <t>Factor B, Children in Grades 1 to 3, Free/Reduced Lunch</t>
  </si>
  <si>
    <t>Comparison</t>
  </si>
  <si>
    <t>Basic Language</t>
  </si>
  <si>
    <t>Basic Math</t>
  </si>
  <si>
    <t>Quality and Feasibility - Remaining  funds.</t>
  </si>
  <si>
    <t>COUNTIES IN BOLD WILL BE SUPPLEMENTED TO REACH MINIMUM ALLOCAITON OF $195K</t>
  </si>
  <si>
    <t>N/A</t>
  </si>
  <si>
    <t xml:space="preserve">Formula </t>
  </si>
  <si>
    <t>FORMULA AMT</t>
  </si>
  <si>
    <t>Year: 2005</t>
  </si>
  <si>
    <t>purpose only</t>
  </si>
  <si>
    <t>2005 Comparison</t>
  </si>
  <si>
    <t>2006-07</t>
  </si>
  <si>
    <t>3rd Graders Performing Below Basic on PACT Language</t>
  </si>
  <si>
    <t>3rd Graders Performing Below Basic on PACT Math</t>
  </si>
  <si>
    <t>FY 09</t>
  </si>
  <si>
    <t>Year: 2006</t>
  </si>
  <si>
    <t>Year: 2006-07</t>
  </si>
  <si>
    <t>Factor D.1. % of Children Testing Not Ready for 1st Grade  N/A</t>
  </si>
  <si>
    <t>February 9, 2005 Revised Factors</t>
  </si>
  <si>
    <t>Statewide Avg</t>
  </si>
  <si>
    <t>SC First Steps Allocation Formula  - 2/18/2009</t>
  </si>
  <si>
    <t>Population: Estimated number of Children under age 6</t>
  </si>
  <si>
    <t xml:space="preserve">2007 Estimate </t>
  </si>
  <si>
    <t>2006 Comparison</t>
  </si>
  <si>
    <t>2007 Total</t>
  </si>
  <si>
    <t>Per Capita personal income for South Carolina Counties, 2006</t>
  </si>
  <si>
    <t>US Department of Commerce, BEA / RWM</t>
  </si>
  <si>
    <t>2007-08</t>
  </si>
  <si>
    <t>2007-08 Total</t>
  </si>
  <si>
    <t>Children who are overage in grade 3, School Year 2007 - 2008</t>
  </si>
  <si>
    <t>Low Birthweight Infants, 2006</t>
  </si>
  <si>
    <t xml:space="preserve">2006 Total </t>
  </si>
  <si>
    <t xml:space="preserve">Births to Mothers with less than </t>
  </si>
  <si>
    <t>High School Education, 2006, DHEC Biostatistics</t>
  </si>
  <si>
    <t xml:space="preserve">FY 10 PROJECTED AMOUNTS AWARDED TO COUNTY PARTNERSHIPS </t>
  </si>
  <si>
    <t>FY 10</t>
  </si>
  <si>
    <t>FY 09 ALLOC.</t>
  </si>
  <si>
    <t>Estimate 2007</t>
  </si>
  <si>
    <t>Factor A = Weighted @ 30%</t>
  </si>
  <si>
    <t>Factor B = Weighted @ 25%</t>
  </si>
  <si>
    <t>Factor C = Weighted @ 20%</t>
  </si>
  <si>
    <t>Kids Count Factor - D. Item 2 = Weighted @ 5%</t>
  </si>
  <si>
    <t>Kids Count Factor - D. Item 3 = Weighted @ 5%</t>
  </si>
  <si>
    <t>Kids Count Factor - D. Item 4 = Weighted @ 5%</t>
  </si>
  <si>
    <t>Kids Count Factor - D. Item 5 = Weighted @ 5%</t>
  </si>
  <si>
    <t>Kids Count Factor - D. Item 6 = Weighted @ 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</si>
</sst>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$&quot;#,##0_);[Red]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_(* #,##0_);_(* \(#,##0\);_(* &quot;-&quot;??_);_(@_)"/>
    <numFmt numFmtId="167" formatCode="0.00000%"/>
  </numFmts>
  <fonts count="11">
    <font>
      <sz val="10"/>
      <name val="Arial"/>
    </font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9" fillId="0" borderId="0"/>
    <xf numFmtId="0" fontId="9" fillId="0" borderId="0"/>
  </cellStyleXfs>
  <cellXfs count="171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2" fontId="0" fillId="0" borderId="9" xfId="0" applyNumberFormat="1" applyBorder="1"/>
    <xf numFmtId="6" fontId="0" fillId="0" borderId="0" xfId="0" applyNumberFormat="1" applyBorder="1"/>
    <xf numFmtId="164" fontId="0" fillId="0" borderId="0" xfId="0" applyNumberFormat="1" applyBorder="1"/>
    <xf numFmtId="164" fontId="0" fillId="0" borderId="0" xfId="0" applyNumberFormat="1"/>
    <xf numFmtId="9" fontId="0" fillId="0" borderId="12" xfId="0" applyNumberFormat="1" applyBorder="1"/>
    <xf numFmtId="164" fontId="0" fillId="0" borderId="12" xfId="0" applyNumberFormat="1" applyBorder="1"/>
    <xf numFmtId="10" fontId="0" fillId="0" borderId="12" xfId="0" applyNumberFormat="1" applyBorder="1"/>
    <xf numFmtId="0" fontId="0" fillId="0" borderId="0" xfId="0" applyProtection="1"/>
    <xf numFmtId="10" fontId="0" fillId="0" borderId="9" xfId="0" applyNumberFormat="1" applyBorder="1"/>
    <xf numFmtId="10" fontId="0" fillId="0" borderId="0" xfId="0" applyNumberFormat="1" applyBorder="1"/>
    <xf numFmtId="3" fontId="0" fillId="0" borderId="9" xfId="0" applyNumberFormat="1" applyBorder="1"/>
    <xf numFmtId="6" fontId="0" fillId="0" borderId="12" xfId="0" applyNumberFormat="1" applyBorder="1" applyAlignment="1">
      <alignment horizontal="left"/>
    </xf>
    <xf numFmtId="0" fontId="0" fillId="0" borderId="6" xfId="0" applyBorder="1" applyProtection="1"/>
    <xf numFmtId="0" fontId="0" fillId="0" borderId="7" xfId="0" applyBorder="1" applyProtection="1"/>
    <xf numFmtId="9" fontId="0" fillId="0" borderId="0" xfId="0" applyNumberFormat="1"/>
    <xf numFmtId="165" fontId="0" fillId="0" borderId="0" xfId="0" applyNumberFormat="1"/>
    <xf numFmtId="9" fontId="0" fillId="0" borderId="0" xfId="0" applyNumberFormat="1" applyBorder="1"/>
    <xf numFmtId="0" fontId="2" fillId="0" borderId="9" xfId="0" applyFont="1" applyBorder="1"/>
    <xf numFmtId="0" fontId="5" fillId="0" borderId="12" xfId="0" applyFont="1" applyBorder="1" applyAlignment="1">
      <alignment horizontal="center"/>
    </xf>
    <xf numFmtId="44" fontId="5" fillId="0" borderId="9" xfId="2" applyFont="1" applyBorder="1"/>
    <xf numFmtId="44" fontId="0" fillId="0" borderId="9" xfId="2" applyFont="1" applyBorder="1"/>
    <xf numFmtId="44" fontId="2" fillId="0" borderId="9" xfId="2" applyFont="1" applyBorder="1"/>
    <xf numFmtId="0" fontId="0" fillId="0" borderId="5" xfId="0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5" fillId="0" borderId="12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5" fillId="0" borderId="5" xfId="0" applyFont="1" applyBorder="1"/>
    <xf numFmtId="3" fontId="0" fillId="0" borderId="10" xfId="0" applyNumberFormat="1" applyBorder="1"/>
    <xf numFmtId="0" fontId="5" fillId="0" borderId="9" xfId="0" applyFont="1" applyBorder="1"/>
    <xf numFmtId="0" fontId="0" fillId="0" borderId="12" xfId="0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0" xfId="0" applyFont="1"/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0" xfId="0" applyFont="1"/>
    <xf numFmtId="3" fontId="0" fillId="0" borderId="14" xfId="0" applyNumberFormat="1" applyBorder="1"/>
    <xf numFmtId="9" fontId="5" fillId="0" borderId="12" xfId="0" applyNumberFormat="1" applyFont="1" applyBorder="1" applyAlignment="1">
      <alignment horizontal="center"/>
    </xf>
    <xf numFmtId="0" fontId="0" fillId="0" borderId="0" xfId="0" applyBorder="1" applyProtection="1"/>
    <xf numFmtId="164" fontId="0" fillId="0" borderId="15" xfId="0" applyNumberFormat="1" applyBorder="1"/>
    <xf numFmtId="167" fontId="5" fillId="0" borderId="9" xfId="0" applyNumberFormat="1" applyFont="1" applyBorder="1"/>
    <xf numFmtId="167" fontId="2" fillId="0" borderId="9" xfId="0" applyNumberFormat="1" applyFont="1" applyBorder="1"/>
    <xf numFmtId="167" fontId="5" fillId="0" borderId="9" xfId="1" applyNumberFormat="1" applyFont="1" applyBorder="1"/>
    <xf numFmtId="167" fontId="0" fillId="0" borderId="9" xfId="1" applyNumberFormat="1" applyFont="1" applyBorder="1"/>
    <xf numFmtId="166" fontId="4" fillId="0" borderId="9" xfId="1" applyNumberFormat="1" applyFont="1" applyBorder="1" applyAlignment="1"/>
    <xf numFmtId="44" fontId="1" fillId="0" borderId="9" xfId="2" applyFont="1" applyBorder="1"/>
    <xf numFmtId="0" fontId="2" fillId="0" borderId="9" xfId="0" quotePrefix="1" applyNumberFormat="1" applyFont="1" applyBorder="1"/>
    <xf numFmtId="3" fontId="0" fillId="0" borderId="9" xfId="0" applyNumberFormat="1" applyBorder="1" applyAlignment="1">
      <alignment horizontal="right" wrapText="1"/>
    </xf>
    <xf numFmtId="0" fontId="0" fillId="0" borderId="11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/>
    <xf numFmtId="44" fontId="2" fillId="0" borderId="14" xfId="2" applyFont="1" applyBorder="1"/>
    <xf numFmtId="2" fontId="0" fillId="0" borderId="14" xfId="0" applyNumberFormat="1" applyBorder="1"/>
    <xf numFmtId="10" fontId="0" fillId="0" borderId="14" xfId="0" applyNumberFormat="1" applyBorder="1"/>
    <xf numFmtId="0" fontId="0" fillId="0" borderId="14" xfId="0" applyBorder="1"/>
    <xf numFmtId="41" fontId="0" fillId="0" borderId="14" xfId="1" applyNumberFormat="1" applyFont="1" applyBorder="1" applyAlignment="1"/>
    <xf numFmtId="37" fontId="3" fillId="0" borderId="14" xfId="1" applyNumberFormat="1" applyFont="1" applyFill="1" applyBorder="1" applyAlignment="1">
      <alignment horizontal="right" wrapText="1"/>
    </xf>
    <xf numFmtId="166" fontId="3" fillId="0" borderId="14" xfId="1" applyNumberFormat="1" applyFont="1" applyFill="1" applyBorder="1" applyAlignment="1">
      <alignment horizontal="right" wrapText="1"/>
    </xf>
    <xf numFmtId="44" fontId="0" fillId="0" borderId="17" xfId="2" applyFont="1" applyBorder="1" applyProtection="1"/>
    <xf numFmtId="44" fontId="0" fillId="0" borderId="0" xfId="2" applyFont="1"/>
    <xf numFmtId="44" fontId="0" fillId="0" borderId="7" xfId="2" applyFont="1" applyBorder="1"/>
    <xf numFmtId="44" fontId="0" fillId="0" borderId="0" xfId="2" applyFont="1" applyBorder="1"/>
    <xf numFmtId="44" fontId="5" fillId="0" borderId="13" xfId="2" applyFont="1" applyBorder="1"/>
    <xf numFmtId="44" fontId="0" fillId="0" borderId="13" xfId="2" applyFont="1" applyBorder="1"/>
    <xf numFmtId="44" fontId="0" fillId="0" borderId="12" xfId="2" applyFont="1" applyBorder="1"/>
    <xf numFmtId="44" fontId="0" fillId="0" borderId="8" xfId="2" applyFont="1" applyBorder="1" applyProtection="1"/>
    <xf numFmtId="44" fontId="0" fillId="0" borderId="14" xfId="2" applyFont="1" applyBorder="1"/>
    <xf numFmtId="167" fontId="0" fillId="0" borderId="14" xfId="0" applyNumberFormat="1" applyBorder="1"/>
    <xf numFmtId="164" fontId="0" fillId="0" borderId="0" xfId="0" applyNumberFormat="1" applyBorder="1" applyAlignment="1">
      <alignment horizontal="center"/>
    </xf>
    <xf numFmtId="44" fontId="2" fillId="0" borderId="13" xfId="2" applyFont="1" applyBorder="1"/>
    <xf numFmtId="167" fontId="2" fillId="0" borderId="9" xfId="1" applyNumberFormat="1" applyFont="1" applyBorder="1"/>
    <xf numFmtId="0" fontId="0" fillId="0" borderId="9" xfId="0" quotePrefix="1" applyNumberFormat="1" applyBorder="1"/>
    <xf numFmtId="166" fontId="2" fillId="0" borderId="9" xfId="1" quotePrefix="1" applyNumberFormat="1" applyFont="1" applyBorder="1"/>
    <xf numFmtId="0" fontId="10" fillId="0" borderId="9" xfId="4" quotePrefix="1" applyNumberFormat="1" applyFont="1" applyBorder="1"/>
    <xf numFmtId="0" fontId="0" fillId="2" borderId="2" xfId="0" applyFill="1" applyBorder="1"/>
    <xf numFmtId="0" fontId="0" fillId="2" borderId="3" xfId="0" applyFill="1" applyBorder="1"/>
    <xf numFmtId="0" fontId="0" fillId="2" borderId="0" xfId="0" applyFill="1" applyBorder="1"/>
    <xf numFmtId="0" fontId="0" fillId="2" borderId="5" xfId="0" applyFill="1" applyBorder="1"/>
    <xf numFmtId="0" fontId="0" fillId="2" borderId="7" xfId="0" applyFill="1" applyBorder="1"/>
    <xf numFmtId="0" fontId="0" fillId="2" borderId="8" xfId="0" applyFill="1" applyBorder="1"/>
    <xf numFmtId="0" fontId="5" fillId="2" borderId="1" xfId="0" applyFont="1" applyFill="1" applyBorder="1"/>
    <xf numFmtId="0" fontId="5" fillId="2" borderId="4" xfId="0" applyFont="1" applyFill="1" applyBorder="1"/>
    <xf numFmtId="0" fontId="5" fillId="2" borderId="6" xfId="0" applyFont="1" applyFill="1" applyBorder="1"/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3" borderId="1" xfId="0" applyFont="1" applyFill="1" applyBorder="1"/>
    <xf numFmtId="0" fontId="0" fillId="3" borderId="2" xfId="0" applyFill="1" applyBorder="1"/>
    <xf numFmtId="0" fontId="0" fillId="3" borderId="3" xfId="0" applyFill="1" applyBorder="1"/>
    <xf numFmtId="0" fontId="5" fillId="3" borderId="4" xfId="0" applyFont="1" applyFill="1" applyBorder="1"/>
    <xf numFmtId="0" fontId="0" fillId="3" borderId="0" xfId="0" applyFill="1" applyBorder="1"/>
    <xf numFmtId="0" fontId="0" fillId="3" borderId="5" xfId="0" applyFill="1" applyBorder="1"/>
    <xf numFmtId="0" fontId="5" fillId="3" borderId="6" xfId="0" applyFont="1" applyFill="1" applyBorder="1"/>
    <xf numFmtId="0" fontId="0" fillId="3" borderId="7" xfId="0" applyFill="1" applyBorder="1"/>
    <xf numFmtId="0" fontId="0" fillId="3" borderId="8" xfId="0" applyFill="1" applyBorder="1"/>
    <xf numFmtId="0" fontId="5" fillId="4" borderId="1" xfId="0" applyFont="1" applyFill="1" applyBorder="1"/>
    <xf numFmtId="0" fontId="5" fillId="4" borderId="2" xfId="0" applyFont="1" applyFill="1" applyBorder="1"/>
    <xf numFmtId="0" fontId="5" fillId="4" borderId="3" xfId="0" applyFont="1" applyFill="1" applyBorder="1"/>
    <xf numFmtId="0" fontId="5" fillId="4" borderId="4" xfId="0" applyFont="1" applyFill="1" applyBorder="1"/>
    <xf numFmtId="0" fontId="5" fillId="4" borderId="0" xfId="0" applyFont="1" applyFill="1" applyBorder="1"/>
    <xf numFmtId="0" fontId="5" fillId="4" borderId="5" xfId="0" applyFont="1" applyFill="1" applyBorder="1"/>
    <xf numFmtId="0" fontId="5" fillId="4" borderId="6" xfId="0" applyFont="1" applyFill="1" applyBorder="1" applyAlignment="1">
      <alignment horizontal="left"/>
    </xf>
    <xf numFmtId="0" fontId="5" fillId="4" borderId="7" xfId="0" applyFont="1" applyFill="1" applyBorder="1"/>
    <xf numFmtId="0" fontId="5" fillId="4" borderId="8" xfId="0" applyFont="1" applyFill="1" applyBorder="1"/>
    <xf numFmtId="0" fontId="5" fillId="5" borderId="4" xfId="0" applyFont="1" applyFill="1" applyBorder="1"/>
    <xf numFmtId="0" fontId="5" fillId="5" borderId="6" xfId="0" applyFont="1" applyFill="1" applyBorder="1"/>
    <xf numFmtId="0" fontId="0" fillId="5" borderId="1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0" xfId="0" applyFill="1" applyBorder="1"/>
    <xf numFmtId="0" fontId="0" fillId="5" borderId="5" xfId="0" applyFill="1" applyBorder="1"/>
    <xf numFmtId="0" fontId="0" fillId="5" borderId="7" xfId="0" applyFill="1" applyBorder="1"/>
    <xf numFmtId="0" fontId="0" fillId="5" borderId="8" xfId="0" applyFill="1" applyBorder="1"/>
    <xf numFmtId="0" fontId="5" fillId="0" borderId="16" xfId="0" applyFont="1" applyBorder="1" applyAlignment="1">
      <alignment horizontal="center"/>
    </xf>
    <xf numFmtId="0" fontId="0" fillId="6" borderId="2" xfId="0" applyFill="1" applyBorder="1"/>
    <xf numFmtId="0" fontId="0" fillId="6" borderId="3" xfId="0" applyFill="1" applyBorder="1"/>
    <xf numFmtId="0" fontId="0" fillId="6" borderId="0" xfId="0" applyFill="1" applyBorder="1"/>
    <xf numFmtId="0" fontId="0" fillId="6" borderId="5" xfId="0" applyFill="1" applyBorder="1"/>
    <xf numFmtId="0" fontId="0" fillId="6" borderId="7" xfId="0" applyFill="1" applyBorder="1"/>
    <xf numFmtId="0" fontId="0" fillId="6" borderId="8" xfId="0" applyFill="1" applyBorder="1"/>
    <xf numFmtId="0" fontId="5" fillId="6" borderId="1" xfId="0" applyFont="1" applyFill="1" applyBorder="1"/>
    <xf numFmtId="0" fontId="5" fillId="6" borderId="4" xfId="0" applyFont="1" applyFill="1" applyBorder="1"/>
    <xf numFmtId="0" fontId="5" fillId="6" borderId="6" xfId="0" applyFont="1" applyFill="1" applyBorder="1"/>
    <xf numFmtId="0" fontId="5" fillId="0" borderId="11" xfId="0" applyFont="1" applyBorder="1" applyAlignment="1"/>
    <xf numFmtId="0" fontId="5" fillId="0" borderId="13" xfId="0" applyFont="1" applyBorder="1" applyAlignment="1"/>
    <xf numFmtId="0" fontId="5" fillId="7" borderId="1" xfId="0" applyFont="1" applyFill="1" applyBorder="1"/>
    <xf numFmtId="0" fontId="0" fillId="7" borderId="2" xfId="0" applyFill="1" applyBorder="1"/>
    <xf numFmtId="0" fontId="0" fillId="7" borderId="3" xfId="0" applyFill="1" applyBorder="1"/>
    <xf numFmtId="0" fontId="5" fillId="7" borderId="4" xfId="0" applyFont="1" applyFill="1" applyBorder="1"/>
    <xf numFmtId="0" fontId="0" fillId="7" borderId="0" xfId="0" applyFill="1" applyBorder="1"/>
    <xf numFmtId="0" fontId="0" fillId="7" borderId="5" xfId="0" applyFill="1" applyBorder="1"/>
    <xf numFmtId="0" fontId="5" fillId="7" borderId="6" xfId="0" applyFont="1" applyFill="1" applyBorder="1"/>
    <xf numFmtId="0" fontId="0" fillId="7" borderId="7" xfId="0" applyFill="1" applyBorder="1"/>
    <xf numFmtId="0" fontId="0" fillId="7" borderId="8" xfId="0" applyFill="1" applyBorder="1"/>
    <xf numFmtId="0" fontId="5" fillId="8" borderId="1" xfId="0" applyFont="1" applyFill="1" applyBorder="1"/>
    <xf numFmtId="0" fontId="0" fillId="8" borderId="2" xfId="0" applyFill="1" applyBorder="1"/>
    <xf numFmtId="0" fontId="0" fillId="8" borderId="3" xfId="0" applyFill="1" applyBorder="1"/>
    <xf numFmtId="0" fontId="5" fillId="8" borderId="4" xfId="0" applyFont="1" applyFill="1" applyBorder="1"/>
    <xf numFmtId="0" fontId="0" fillId="8" borderId="0" xfId="0" applyFill="1" applyBorder="1"/>
    <xf numFmtId="0" fontId="0" fillId="8" borderId="5" xfId="0" applyFill="1" applyBorder="1"/>
    <xf numFmtId="0" fontId="5" fillId="8" borderId="6" xfId="0" applyFont="1" applyFill="1" applyBorder="1"/>
    <xf numFmtId="0" fontId="0" fillId="8" borderId="7" xfId="0" applyFill="1" applyBorder="1"/>
    <xf numFmtId="0" fontId="0" fillId="8" borderId="8" xfId="0" applyFill="1" applyBorder="1"/>
    <xf numFmtId="0" fontId="5" fillId="9" borderId="1" xfId="0" applyFont="1" applyFill="1" applyBorder="1"/>
    <xf numFmtId="0" fontId="0" fillId="9" borderId="2" xfId="0" applyFill="1" applyBorder="1"/>
    <xf numFmtId="0" fontId="0" fillId="9" borderId="3" xfId="0" applyFill="1" applyBorder="1"/>
    <xf numFmtId="0" fontId="5" fillId="9" borderId="4" xfId="0" applyFont="1" applyFill="1" applyBorder="1"/>
    <xf numFmtId="0" fontId="0" fillId="9" borderId="0" xfId="0" applyFill="1" applyBorder="1"/>
    <xf numFmtId="0" fontId="0" fillId="9" borderId="5" xfId="0" applyFill="1" applyBorder="1"/>
    <xf numFmtId="0" fontId="5" fillId="9" borderId="6" xfId="0" applyFont="1" applyFill="1" applyBorder="1"/>
    <xf numFmtId="0" fontId="0" fillId="9" borderId="7" xfId="0" applyFill="1" applyBorder="1"/>
    <xf numFmtId="0" fontId="0" fillId="9" borderId="8" xfId="0" applyFill="1" applyBorder="1"/>
    <xf numFmtId="0" fontId="5" fillId="0" borderId="0" xfId="0" applyFont="1" applyAlignment="1">
      <alignment horizontal="center"/>
    </xf>
  </cellXfs>
  <cellStyles count="5">
    <cellStyle name="Comma" xfId="1" builtinId="3"/>
    <cellStyle name="Currency" xfId="2" builtinId="4"/>
    <cellStyle name="Normal" xfId="0" builtinId="0"/>
    <cellStyle name="Normal 2" xfId="3"/>
    <cellStyle name="Normal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5"/>
  <sheetViews>
    <sheetView tabSelected="1" workbookViewId="0">
      <selection activeCell="G5" sqref="G5"/>
    </sheetView>
  </sheetViews>
  <sheetFormatPr defaultRowHeight="12.75"/>
  <cols>
    <col min="1" max="3" width="16.7109375" customWidth="1"/>
    <col min="4" max="5" width="15.7109375" customWidth="1"/>
    <col min="6" max="6" width="0.85546875" customWidth="1"/>
    <col min="7" max="8" width="16.7109375" customWidth="1"/>
    <col min="9" max="12" width="15.7109375" customWidth="1"/>
    <col min="13" max="13" width="13.7109375" customWidth="1"/>
    <col min="14" max="18" width="15.7109375" customWidth="1"/>
    <col min="19" max="19" width="17.140625" customWidth="1"/>
    <col min="20" max="20" width="16.140625" customWidth="1"/>
    <col min="21" max="21" width="17.7109375" customWidth="1"/>
    <col min="22" max="23" width="15.7109375" customWidth="1"/>
    <col min="24" max="24" width="12.7109375" customWidth="1"/>
  </cols>
  <sheetData>
    <row r="1" spans="1:10" ht="18">
      <c r="A1" s="46" t="s">
        <v>176</v>
      </c>
    </row>
    <row r="2" spans="1:10" ht="13.5" thickBot="1"/>
    <row r="3" spans="1:10" ht="18.75" thickBot="1">
      <c r="A3" t="s">
        <v>135</v>
      </c>
      <c r="C3" s="57">
        <f>14045321-100000</f>
        <v>13945321</v>
      </c>
      <c r="J3" s="46"/>
    </row>
    <row r="5" spans="1:10">
      <c r="A5" t="s">
        <v>130</v>
      </c>
      <c r="H5" s="29">
        <v>0.8</v>
      </c>
      <c r="I5" s="77">
        <f>$C$3*$H$5</f>
        <v>11156256.800000001</v>
      </c>
    </row>
    <row r="6" spans="1:10">
      <c r="H6" s="29"/>
      <c r="I6" s="77"/>
    </row>
    <row r="7" spans="1:10">
      <c r="A7" s="170" t="s">
        <v>174</v>
      </c>
      <c r="B7" s="170"/>
      <c r="C7" s="170"/>
      <c r="D7" s="170"/>
      <c r="I7" s="77"/>
    </row>
    <row r="8" spans="1:10">
      <c r="A8" t="s">
        <v>121</v>
      </c>
      <c r="H8" s="29">
        <v>0.3</v>
      </c>
      <c r="I8" s="77">
        <f>H8*$I$5</f>
        <v>3346877.04</v>
      </c>
    </row>
    <row r="9" spans="1:10">
      <c r="A9" t="s">
        <v>155</v>
      </c>
      <c r="H9" s="29">
        <v>0.25</v>
      </c>
      <c r="I9" s="77">
        <f t="shared" ref="I9:I16" si="0">H9*$I$5</f>
        <v>2789064.2</v>
      </c>
    </row>
    <row r="10" spans="1:10">
      <c r="A10" t="s">
        <v>122</v>
      </c>
      <c r="H10" s="29">
        <v>0.2</v>
      </c>
      <c r="I10" s="77">
        <f t="shared" si="0"/>
        <v>2231251.3600000003</v>
      </c>
    </row>
    <row r="11" spans="1:10">
      <c r="A11" t="s">
        <v>173</v>
      </c>
      <c r="H11" s="29"/>
      <c r="I11" s="77">
        <f t="shared" si="0"/>
        <v>0</v>
      </c>
    </row>
    <row r="12" spans="1:10">
      <c r="A12" t="s">
        <v>123</v>
      </c>
      <c r="H12" s="29">
        <v>0.05</v>
      </c>
      <c r="I12" s="77">
        <f t="shared" si="0"/>
        <v>557812.84000000008</v>
      </c>
    </row>
    <row r="13" spans="1:10">
      <c r="A13" t="s">
        <v>127</v>
      </c>
      <c r="H13" s="29">
        <v>0.05</v>
      </c>
      <c r="I13" s="77">
        <f t="shared" si="0"/>
        <v>557812.84000000008</v>
      </c>
    </row>
    <row r="14" spans="1:10">
      <c r="A14" t="s">
        <v>128</v>
      </c>
      <c r="H14" s="29">
        <v>0.05</v>
      </c>
      <c r="I14" s="77">
        <f t="shared" si="0"/>
        <v>557812.84000000008</v>
      </c>
    </row>
    <row r="15" spans="1:10">
      <c r="A15" t="s">
        <v>124</v>
      </c>
      <c r="H15" s="29">
        <v>0.05</v>
      </c>
      <c r="I15" s="77">
        <f t="shared" si="0"/>
        <v>557812.84000000008</v>
      </c>
    </row>
    <row r="16" spans="1:10">
      <c r="A16" t="s">
        <v>125</v>
      </c>
      <c r="H16" s="29">
        <v>0.05</v>
      </c>
      <c r="I16" s="77">
        <f t="shared" si="0"/>
        <v>557812.84000000008</v>
      </c>
    </row>
    <row r="17" spans="1:17">
      <c r="I17" s="77"/>
    </row>
    <row r="18" spans="1:17">
      <c r="A18" t="s">
        <v>129</v>
      </c>
      <c r="D18" s="77">
        <f>C3*0.8</f>
        <v>11156256.800000001</v>
      </c>
      <c r="H18" s="30">
        <v>0</v>
      </c>
      <c r="I18" s="77">
        <f>$H$18*46</f>
        <v>0</v>
      </c>
    </row>
    <row r="19" spans="1:17">
      <c r="H19" s="30"/>
      <c r="I19" s="77"/>
    </row>
    <row r="20" spans="1:17">
      <c r="A20" t="s">
        <v>159</v>
      </c>
      <c r="D20" s="78">
        <f>C3*0.2</f>
        <v>2789064.2</v>
      </c>
      <c r="H20" s="31">
        <v>0.2</v>
      </c>
      <c r="I20" s="79">
        <f>$C$3-$I$5-$I$18</f>
        <v>2789064.1999999993</v>
      </c>
    </row>
    <row r="22" spans="1:17" ht="13.5" thickBot="1">
      <c r="A22" s="56" t="s">
        <v>94</v>
      </c>
      <c r="B22" s="56"/>
      <c r="C22" s="5"/>
      <c r="D22" s="76">
        <f>$C$3</f>
        <v>13945321</v>
      </c>
      <c r="H22" s="18"/>
      <c r="I22" s="18"/>
    </row>
    <row r="23" spans="1:17" ht="13.5" thickTop="1"/>
    <row r="24" spans="1:17">
      <c r="A24" s="53" t="s">
        <v>190</v>
      </c>
    </row>
    <row r="25" spans="1:17">
      <c r="L25" s="12" t="s">
        <v>71</v>
      </c>
      <c r="M25" s="12" t="s">
        <v>86</v>
      </c>
      <c r="N25" s="12" t="s">
        <v>68</v>
      </c>
      <c r="O25" s="12" t="s">
        <v>72</v>
      </c>
      <c r="P25" s="12"/>
    </row>
    <row r="26" spans="1:17">
      <c r="A26" s="53" t="s">
        <v>160</v>
      </c>
      <c r="L26" s="13" t="s">
        <v>58</v>
      </c>
      <c r="M26" s="13" t="s">
        <v>87</v>
      </c>
      <c r="N26" s="13" t="s">
        <v>69</v>
      </c>
      <c r="O26" s="13" t="s">
        <v>69</v>
      </c>
      <c r="P26" s="33" t="s">
        <v>136</v>
      </c>
    </row>
    <row r="27" spans="1:17">
      <c r="L27" s="13"/>
      <c r="M27" s="13" t="s">
        <v>65</v>
      </c>
      <c r="N27" s="21" t="s">
        <v>95</v>
      </c>
      <c r="O27" s="13"/>
      <c r="P27" s="33" t="s">
        <v>137</v>
      </c>
    </row>
    <row r="28" spans="1:17">
      <c r="L28" s="13"/>
      <c r="M28" s="13" t="s">
        <v>58</v>
      </c>
      <c r="N28" s="13" t="s">
        <v>96</v>
      </c>
      <c r="O28" s="13"/>
      <c r="P28" s="33" t="s">
        <v>165</v>
      </c>
    </row>
    <row r="29" spans="1:17">
      <c r="L29" s="55">
        <v>0.8</v>
      </c>
      <c r="M29" s="13"/>
      <c r="N29" s="55">
        <v>0.2</v>
      </c>
      <c r="O29" s="55">
        <v>1</v>
      </c>
      <c r="P29" s="13"/>
    </row>
    <row r="30" spans="1:17">
      <c r="L30" s="82">
        <f>$I$5</f>
        <v>11156256.800000001</v>
      </c>
      <c r="M30" s="82">
        <f>$I$18</f>
        <v>0</v>
      </c>
      <c r="N30" s="82">
        <f>$I$20</f>
        <v>2789064.1999999993</v>
      </c>
      <c r="O30" s="82">
        <f>$C$3</f>
        <v>13945321</v>
      </c>
      <c r="P30" s="13"/>
    </row>
    <row r="31" spans="1:17">
      <c r="A31" s="27" t="s">
        <v>70</v>
      </c>
      <c r="B31" s="28"/>
      <c r="C31" s="83">
        <f>$I$5</f>
        <v>11156256.800000001</v>
      </c>
      <c r="D31" s="22"/>
      <c r="L31" s="14"/>
      <c r="M31" s="14"/>
      <c r="N31" s="14"/>
      <c r="O31" s="14"/>
      <c r="P31" s="14"/>
    </row>
    <row r="32" spans="1:17">
      <c r="B32" s="13"/>
      <c r="C32" s="13"/>
      <c r="D32" s="12"/>
      <c r="E32" s="12" t="s">
        <v>113</v>
      </c>
      <c r="F32" s="12"/>
      <c r="G32" s="12" t="s">
        <v>114</v>
      </c>
      <c r="H32" s="12" t="s">
        <v>116</v>
      </c>
      <c r="I32" s="12" t="s">
        <v>117</v>
      </c>
      <c r="J32" s="12" t="s">
        <v>119</v>
      </c>
      <c r="K32" s="12" t="s">
        <v>120</v>
      </c>
      <c r="L32" s="12"/>
      <c r="M32" s="12"/>
      <c r="N32" s="12" t="s">
        <v>66</v>
      </c>
      <c r="O32" s="52" t="s">
        <v>191</v>
      </c>
      <c r="P32" s="12"/>
      <c r="Q32" s="12"/>
    </row>
    <row r="33" spans="1:24">
      <c r="B33" s="13" t="s">
        <v>54</v>
      </c>
      <c r="C33" s="13" t="s">
        <v>53</v>
      </c>
      <c r="D33" s="13" t="s">
        <v>56</v>
      </c>
      <c r="E33" s="13" t="s">
        <v>97</v>
      </c>
      <c r="F33" s="13"/>
      <c r="G33" s="13" t="s">
        <v>115</v>
      </c>
      <c r="H33" s="13" t="s">
        <v>108</v>
      </c>
      <c r="I33" s="13" t="s">
        <v>108</v>
      </c>
      <c r="J33" s="13" t="s">
        <v>118</v>
      </c>
      <c r="K33" s="13" t="s">
        <v>112</v>
      </c>
      <c r="L33" s="13" t="s">
        <v>0</v>
      </c>
      <c r="M33" s="26">
        <f>$H$18</f>
        <v>0</v>
      </c>
      <c r="N33" s="13" t="s">
        <v>67</v>
      </c>
      <c r="O33" s="39" t="s">
        <v>154</v>
      </c>
      <c r="P33" s="33"/>
      <c r="Q33" s="13"/>
    </row>
    <row r="34" spans="1:24">
      <c r="B34" s="13" t="s">
        <v>59</v>
      </c>
      <c r="C34" s="13" t="s">
        <v>59</v>
      </c>
      <c r="D34" s="13" t="s">
        <v>59</v>
      </c>
      <c r="E34" s="13" t="s">
        <v>59</v>
      </c>
      <c r="F34" s="13"/>
      <c r="G34" s="13" t="s">
        <v>59</v>
      </c>
      <c r="H34" s="13" t="s">
        <v>59</v>
      </c>
      <c r="I34" s="13" t="s">
        <v>59</v>
      </c>
      <c r="J34" s="13" t="s">
        <v>59</v>
      </c>
      <c r="K34" s="13" t="s">
        <v>59</v>
      </c>
      <c r="L34" s="13" t="s">
        <v>58</v>
      </c>
      <c r="M34" s="13" t="s">
        <v>64</v>
      </c>
      <c r="N34" s="13" t="s">
        <v>65</v>
      </c>
      <c r="O34" s="33" t="s">
        <v>58</v>
      </c>
      <c r="P34" s="33"/>
      <c r="Q34" s="13"/>
      <c r="R34" s="5"/>
      <c r="S34" s="5"/>
      <c r="T34" s="5"/>
      <c r="U34" s="5"/>
      <c r="V34" s="5"/>
      <c r="W34" s="5"/>
    </row>
    <row r="35" spans="1:24">
      <c r="B35" s="19">
        <f>$H$8</f>
        <v>0.3</v>
      </c>
      <c r="C35" s="19">
        <f>$H$9</f>
        <v>0.25</v>
      </c>
      <c r="D35" s="19">
        <f>$H$10</f>
        <v>0.2</v>
      </c>
      <c r="E35" s="19">
        <f>$H$11</f>
        <v>0</v>
      </c>
      <c r="F35" s="19"/>
      <c r="G35" s="19">
        <f>$H$12</f>
        <v>0.05</v>
      </c>
      <c r="H35" s="19">
        <f>$H$13</f>
        <v>0.05</v>
      </c>
      <c r="I35" s="19">
        <f>$H$14</f>
        <v>0.05</v>
      </c>
      <c r="J35" s="19">
        <f>$H$15</f>
        <v>0.05</v>
      </c>
      <c r="K35" s="19">
        <f>$H$16</f>
        <v>0.05</v>
      </c>
      <c r="L35" s="20"/>
      <c r="M35" s="20"/>
      <c r="N35" s="19">
        <f>$N$30/($L$30+$M$30)</f>
        <v>0.24999999999999992</v>
      </c>
      <c r="O35" s="13" t="s">
        <v>92</v>
      </c>
      <c r="P35" s="33"/>
      <c r="Q35" s="13"/>
      <c r="R35" s="5"/>
      <c r="S35" s="5"/>
      <c r="T35" s="5"/>
      <c r="U35" s="5"/>
      <c r="V35" s="5"/>
      <c r="W35" s="5"/>
    </row>
    <row r="36" spans="1:24">
      <c r="B36" s="13" t="s">
        <v>60</v>
      </c>
      <c r="C36" s="13" t="s">
        <v>60</v>
      </c>
      <c r="D36" s="13" t="s">
        <v>60</v>
      </c>
      <c r="E36" s="13" t="s">
        <v>60</v>
      </c>
      <c r="F36" s="13"/>
      <c r="G36" s="13" t="s">
        <v>60</v>
      </c>
      <c r="H36" s="13" t="s">
        <v>60</v>
      </c>
      <c r="I36" s="13" t="s">
        <v>60</v>
      </c>
      <c r="J36" s="13" t="s">
        <v>60</v>
      </c>
      <c r="K36" s="13" t="s">
        <v>60</v>
      </c>
      <c r="L36" s="19"/>
      <c r="M36" s="13"/>
      <c r="N36" s="13" t="s">
        <v>88</v>
      </c>
      <c r="O36" s="13" t="s">
        <v>0</v>
      </c>
      <c r="P36" s="33" t="s">
        <v>170</v>
      </c>
      <c r="Q36" s="33" t="s">
        <v>191</v>
      </c>
      <c r="R36" s="5"/>
      <c r="S36" s="5"/>
      <c r="T36" s="5"/>
      <c r="U36" s="5"/>
      <c r="V36" s="5"/>
      <c r="W36" s="5"/>
    </row>
    <row r="37" spans="1:24">
      <c r="B37" s="13" t="s">
        <v>61</v>
      </c>
      <c r="C37" s="13" t="s">
        <v>61</v>
      </c>
      <c r="D37" s="13" t="s">
        <v>61</v>
      </c>
      <c r="E37" s="13" t="s">
        <v>61</v>
      </c>
      <c r="F37" s="13"/>
      <c r="G37" s="13" t="s">
        <v>61</v>
      </c>
      <c r="H37" s="13" t="s">
        <v>61</v>
      </c>
      <c r="I37" s="13" t="s">
        <v>61</v>
      </c>
      <c r="J37" s="13" t="s">
        <v>61</v>
      </c>
      <c r="K37" s="13" t="s">
        <v>61</v>
      </c>
      <c r="L37" s="13"/>
      <c r="M37" s="13"/>
      <c r="N37" s="13" t="s">
        <v>89</v>
      </c>
      <c r="O37" s="13"/>
      <c r="P37" s="33" t="s">
        <v>139</v>
      </c>
      <c r="Q37" s="33" t="s">
        <v>163</v>
      </c>
      <c r="R37" s="47"/>
      <c r="S37" s="49" t="s">
        <v>191</v>
      </c>
      <c r="T37" s="48" t="s">
        <v>170</v>
      </c>
      <c r="U37" s="48" t="s">
        <v>191</v>
      </c>
      <c r="V37" s="5"/>
      <c r="W37" s="5"/>
    </row>
    <row r="38" spans="1:24">
      <c r="B38" s="82">
        <f>$B$35*$C$31</f>
        <v>3346877.04</v>
      </c>
      <c r="C38" s="82">
        <f>$C$35*$C$31</f>
        <v>2789064.2</v>
      </c>
      <c r="D38" s="82">
        <f>$D$35*$C$31</f>
        <v>2231251.3600000003</v>
      </c>
      <c r="E38" s="82">
        <f>$E$35*$C$31</f>
        <v>0</v>
      </c>
      <c r="F38" s="82"/>
      <c r="G38" s="82">
        <f>$G$35*$C$31</f>
        <v>557812.84000000008</v>
      </c>
      <c r="H38" s="82">
        <f>$H$35*$C$31</f>
        <v>557812.84000000008</v>
      </c>
      <c r="I38" s="82">
        <f>$I$35*$C$31</f>
        <v>557812.84000000008</v>
      </c>
      <c r="J38" s="82">
        <f>$J$35*$C$31</f>
        <v>557812.84000000008</v>
      </c>
      <c r="K38" s="82">
        <f>$K$35*$C$31</f>
        <v>557812.84000000008</v>
      </c>
      <c r="L38" s="20"/>
      <c r="M38" s="13"/>
      <c r="N38" s="13" t="s">
        <v>87</v>
      </c>
      <c r="O38" s="13" t="s">
        <v>93</v>
      </c>
      <c r="P38" s="33" t="s">
        <v>143</v>
      </c>
      <c r="Q38" s="33" t="s">
        <v>144</v>
      </c>
      <c r="R38" s="47"/>
      <c r="S38" s="49" t="s">
        <v>148</v>
      </c>
      <c r="T38" s="49" t="s">
        <v>148</v>
      </c>
      <c r="U38" s="48" t="s">
        <v>150</v>
      </c>
      <c r="V38" s="5"/>
      <c r="W38" s="5"/>
    </row>
    <row r="39" spans="1:24" hidden="1"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33" t="s">
        <v>141</v>
      </c>
      <c r="Q39" s="33"/>
      <c r="R39" s="47"/>
      <c r="S39" s="47"/>
      <c r="T39" s="47"/>
      <c r="U39" s="47"/>
      <c r="V39" s="5"/>
      <c r="W39" s="5"/>
    </row>
    <row r="40" spans="1:24" hidden="1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33" t="s">
        <v>138</v>
      </c>
      <c r="Q40" s="33"/>
      <c r="R40" s="47"/>
      <c r="S40" s="47"/>
      <c r="T40" s="47"/>
      <c r="U40" s="47"/>
      <c r="V40" s="5"/>
      <c r="W40" s="5"/>
    </row>
    <row r="41" spans="1:24" hidden="1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33"/>
      <c r="R41" s="47"/>
      <c r="S41" s="47"/>
      <c r="T41" s="47"/>
      <c r="U41" s="47"/>
      <c r="V41" s="5"/>
      <c r="W41" s="5"/>
    </row>
    <row r="42" spans="1:24" hidden="1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13"/>
      <c r="N42" s="13"/>
      <c r="O42" s="13"/>
      <c r="P42" s="13"/>
      <c r="Q42" s="33"/>
      <c r="R42" s="47"/>
      <c r="S42" s="47"/>
      <c r="T42" s="47"/>
      <c r="U42" s="47"/>
      <c r="V42" s="5"/>
      <c r="W42" s="5"/>
    </row>
    <row r="43" spans="1:24" hidden="1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33"/>
      <c r="R43" s="47"/>
      <c r="S43" s="47"/>
      <c r="T43" s="47"/>
      <c r="U43" s="47"/>
      <c r="V43" s="5"/>
      <c r="W43" s="5"/>
    </row>
    <row r="44" spans="1:24" hidden="1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  <c r="M44" s="13"/>
      <c r="N44" s="13"/>
      <c r="O44" s="13"/>
      <c r="P44" s="13"/>
      <c r="Q44" s="33"/>
      <c r="R44" s="47"/>
      <c r="S44" s="47"/>
      <c r="T44" s="47"/>
      <c r="U44" s="47" t="s">
        <v>150</v>
      </c>
      <c r="V44" s="5"/>
      <c r="W44" s="5"/>
    </row>
    <row r="45" spans="1:24">
      <c r="A45" s="12"/>
      <c r="B45" s="13"/>
      <c r="C45" s="13"/>
      <c r="D45" s="13"/>
      <c r="E45" s="44" t="s">
        <v>161</v>
      </c>
      <c r="F45" s="13"/>
      <c r="G45" s="13"/>
      <c r="H45" s="13"/>
      <c r="I45" s="13"/>
      <c r="J45" s="13"/>
      <c r="K45" s="13"/>
      <c r="L45" s="12"/>
      <c r="M45" s="13"/>
      <c r="N45" s="21"/>
      <c r="O45" s="13" t="s">
        <v>66</v>
      </c>
      <c r="P45" s="33" t="s">
        <v>140</v>
      </c>
      <c r="Q45" s="38" t="s">
        <v>192</v>
      </c>
      <c r="R45" s="47"/>
      <c r="S45" s="49" t="s">
        <v>152</v>
      </c>
      <c r="T45" s="49" t="s">
        <v>162</v>
      </c>
      <c r="U45" s="50" t="s">
        <v>170</v>
      </c>
      <c r="V45" s="5"/>
      <c r="W45" s="5"/>
    </row>
    <row r="46" spans="1:24">
      <c r="A46" s="13"/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 t="s">
        <v>0</v>
      </c>
      <c r="M46" s="13"/>
      <c r="N46" s="13" t="s">
        <v>90</v>
      </c>
      <c r="O46" s="13" t="s">
        <v>67</v>
      </c>
      <c r="P46" s="33"/>
      <c r="Q46" s="39" t="s">
        <v>145</v>
      </c>
      <c r="R46" s="49" t="s">
        <v>149</v>
      </c>
      <c r="S46" s="49" t="s">
        <v>153</v>
      </c>
      <c r="T46" s="49" t="s">
        <v>58</v>
      </c>
      <c r="U46" s="49" t="s">
        <v>151</v>
      </c>
      <c r="V46" s="5"/>
      <c r="W46" s="5"/>
    </row>
    <row r="47" spans="1:24">
      <c r="A47" s="14" t="s">
        <v>0</v>
      </c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 t="s">
        <v>58</v>
      </c>
      <c r="M47" s="14"/>
      <c r="N47" s="14" t="s">
        <v>91</v>
      </c>
      <c r="O47" s="51"/>
      <c r="P47" s="14"/>
      <c r="Q47" s="14"/>
      <c r="R47" s="5"/>
      <c r="S47" s="5"/>
      <c r="T47" s="5"/>
      <c r="U47" s="5"/>
      <c r="V47" s="5"/>
      <c r="W47" s="5"/>
    </row>
    <row r="48" spans="1:24">
      <c r="A48" s="43" t="s">
        <v>5</v>
      </c>
      <c r="B48" s="34">
        <f t="shared" ref="B48:B93" si="1">B102*$B$38</f>
        <v>16612.715933870688</v>
      </c>
      <c r="C48" s="34">
        <f t="shared" ref="C48:C93" si="2">C102*$C$38</f>
        <v>17004.547334048821</v>
      </c>
      <c r="D48" s="34">
        <f t="shared" ref="D48:D93" si="3">D102*$D$38</f>
        <v>54325.816606412714</v>
      </c>
      <c r="E48" s="34">
        <f>E102*$E$38</f>
        <v>0</v>
      </c>
      <c r="F48" s="34"/>
      <c r="G48" s="34">
        <f>G102*$G$38</f>
        <v>2971.6999245283023</v>
      </c>
      <c r="H48" s="34">
        <f>H102*$H$38</f>
        <v>2157.4516351026941</v>
      </c>
      <c r="I48" s="34">
        <f>I102*$I$38</f>
        <v>2008.5372734885282</v>
      </c>
      <c r="J48" s="34">
        <f>J102*$J$38</f>
        <v>4065.8200982411668</v>
      </c>
      <c r="K48" s="34">
        <f t="shared" ref="K48:K93" si="4">K102*$K$38</f>
        <v>2737.1336506016</v>
      </c>
      <c r="L48" s="80">
        <f>SUM(B48:K48)</f>
        <v>101883.72245629452</v>
      </c>
      <c r="M48" s="34">
        <f>$H$18</f>
        <v>0</v>
      </c>
      <c r="N48" s="34">
        <f>$N$35*(L48+M48)</f>
        <v>25470.930614073623</v>
      </c>
      <c r="O48" s="34">
        <f>SUM(L48:N48)</f>
        <v>127354.65307036813</v>
      </c>
      <c r="P48" s="34">
        <v>125411</v>
      </c>
      <c r="Q48" s="34">
        <f>+O48-P48</f>
        <v>1943.6530703681346</v>
      </c>
      <c r="R48" s="43" t="s">
        <v>5</v>
      </c>
      <c r="S48" s="58">
        <f>+O48/$O$94</f>
        <v>9.1324289394534644E-3</v>
      </c>
      <c r="T48" s="58">
        <f>+P48/$P$94</f>
        <v>9.437894020090867E-3</v>
      </c>
      <c r="U48" s="60">
        <f>+S48-T48</f>
        <v>-3.0546508063740256E-4</v>
      </c>
      <c r="V48" s="24"/>
      <c r="W48" s="17"/>
      <c r="X48" s="18"/>
    </row>
    <row r="49" spans="1:24">
      <c r="A49" s="10" t="s">
        <v>6</v>
      </c>
      <c r="B49" s="35">
        <f t="shared" si="1"/>
        <v>107397.43289521629</v>
      </c>
      <c r="C49" s="35">
        <f t="shared" si="2"/>
        <v>101326.72212910741</v>
      </c>
      <c r="D49" s="35">
        <f t="shared" si="3"/>
        <v>42084.709227192943</v>
      </c>
      <c r="E49" s="35">
        <f t="shared" ref="E49:E93" si="5">E103*$E$38</f>
        <v>0</v>
      </c>
      <c r="F49" s="35"/>
      <c r="G49" s="35">
        <f t="shared" ref="G49:G93" si="6">G103*$G$38</f>
        <v>23154.495245283022</v>
      </c>
      <c r="H49" s="35">
        <f t="shared" ref="H49:H93" si="7">H103*$H$38</f>
        <v>15548.530749533211</v>
      </c>
      <c r="I49" s="35">
        <f t="shared" ref="I49:I93" si="8">I103*$I$38</f>
        <v>18777.487998660192</v>
      </c>
      <c r="J49" s="35">
        <f t="shared" ref="J49:J93" si="9">J103*$J$38</f>
        <v>19180.064376485501</v>
      </c>
      <c r="K49" s="35">
        <f t="shared" si="4"/>
        <v>21259.654519056265</v>
      </c>
      <c r="L49" s="81">
        <f t="shared" ref="L49:L93" si="10">SUM(B49:K49)</f>
        <v>348729.09714053478</v>
      </c>
      <c r="M49" s="35">
        <f t="shared" ref="M49:M93" si="11">$H$18</f>
        <v>0</v>
      </c>
      <c r="N49" s="35">
        <f t="shared" ref="N49:N93" si="12">$N$35*(L49+M49)</f>
        <v>87182.274285133666</v>
      </c>
      <c r="O49" s="35">
        <f t="shared" ref="O49:O93" si="13">SUM(L49:N49)</f>
        <v>435911.37142566848</v>
      </c>
      <c r="P49" s="35">
        <v>407623</v>
      </c>
      <c r="Q49" s="36">
        <f>+O49-P49</f>
        <v>28288.371425668476</v>
      </c>
      <c r="R49" s="10" t="s">
        <v>6</v>
      </c>
      <c r="S49" s="59">
        <f t="shared" ref="S49:S93" si="14">+O49/$O$94</f>
        <v>3.1258611503146357E-2</v>
      </c>
      <c r="T49" s="59">
        <f t="shared" ref="T49:T93" si="15">+P49/$P$94</f>
        <v>3.0675958840544287E-2</v>
      </c>
      <c r="U49" s="61">
        <f>+S49-T49</f>
        <v>5.8265266260206991E-4</v>
      </c>
      <c r="V49" s="24"/>
      <c r="W49" s="17"/>
      <c r="X49" s="18"/>
    </row>
    <row r="50" spans="1:24">
      <c r="A50" s="43" t="s">
        <v>7</v>
      </c>
      <c r="B50" s="34">
        <f t="shared" si="1"/>
        <v>8447.9436140990128</v>
      </c>
      <c r="C50" s="34">
        <f t="shared" si="2"/>
        <v>13501.737958121161</v>
      </c>
      <c r="D50" s="34">
        <f t="shared" si="3"/>
        <v>55925.977271482312</v>
      </c>
      <c r="E50" s="34">
        <f>E104*$E$38</f>
        <v>0</v>
      </c>
      <c r="F50" s="34"/>
      <c r="G50" s="34">
        <f t="shared" si="6"/>
        <v>2166.8645283018873</v>
      </c>
      <c r="H50" s="34">
        <f t="shared" si="7"/>
        <v>2901.400474793279</v>
      </c>
      <c r="I50" s="34">
        <f t="shared" si="8"/>
        <v>3176.2915022609286</v>
      </c>
      <c r="J50" s="34">
        <f>J104*$J$38</f>
        <v>1590.9730819204565</v>
      </c>
      <c r="K50" s="34">
        <f t="shared" si="4"/>
        <v>2287.1938724205152</v>
      </c>
      <c r="L50" s="80">
        <f t="shared" si="10"/>
        <v>89998.382303399543</v>
      </c>
      <c r="M50" s="34">
        <f t="shared" si="11"/>
        <v>0</v>
      </c>
      <c r="N50" s="34">
        <f t="shared" si="12"/>
        <v>22499.595575849879</v>
      </c>
      <c r="O50" s="34">
        <f t="shared" si="13"/>
        <v>112497.97787924942</v>
      </c>
      <c r="P50" s="34">
        <v>120572</v>
      </c>
      <c r="Q50" s="34">
        <f>+O50-P50</f>
        <v>-8074.022120750582</v>
      </c>
      <c r="R50" s="43" t="s">
        <v>7</v>
      </c>
      <c r="S50" s="58">
        <f t="shared" si="14"/>
        <v>8.0670769700639661E-3</v>
      </c>
      <c r="T50" s="58">
        <f t="shared" si="15"/>
        <v>9.0737316327148022E-3</v>
      </c>
      <c r="U50" s="60">
        <f>+S50-T50</f>
        <v>-1.0066546626508362E-3</v>
      </c>
      <c r="V50" s="24"/>
      <c r="W50" s="17"/>
      <c r="X50" s="18"/>
    </row>
    <row r="51" spans="1:24">
      <c r="A51" s="10" t="s">
        <v>8</v>
      </c>
      <c r="B51" s="35">
        <f t="shared" si="1"/>
        <v>131920.06698396403</v>
      </c>
      <c r="C51" s="35">
        <f t="shared" si="2"/>
        <v>96231.726673212615</v>
      </c>
      <c r="D51" s="35">
        <f t="shared" si="3"/>
        <v>45030.864689815615</v>
      </c>
      <c r="E51" s="35">
        <f t="shared" si="5"/>
        <v>0</v>
      </c>
      <c r="F51" s="35"/>
      <c r="G51" s="35">
        <f t="shared" si="6"/>
        <v>30026.551320754719</v>
      </c>
      <c r="H51" s="35">
        <f t="shared" si="7"/>
        <v>14878.976793811684</v>
      </c>
      <c r="I51" s="35">
        <f t="shared" si="8"/>
        <v>20132.082904036175</v>
      </c>
      <c r="J51" s="35">
        <f t="shared" si="9"/>
        <v>22273.623146886392</v>
      </c>
      <c r="K51" s="35">
        <f t="shared" si="4"/>
        <v>21597.109352692081</v>
      </c>
      <c r="L51" s="81">
        <f t="shared" si="10"/>
        <v>382091.00186517334</v>
      </c>
      <c r="M51" s="35">
        <f t="shared" si="11"/>
        <v>0</v>
      </c>
      <c r="N51" s="35">
        <f t="shared" si="12"/>
        <v>95522.750466293306</v>
      </c>
      <c r="O51" s="35">
        <f t="shared" si="13"/>
        <v>477613.75233146665</v>
      </c>
      <c r="P51" s="35">
        <v>447596</v>
      </c>
      <c r="Q51" s="36">
        <f t="shared" ref="Q51:Q94" si="16">+O51-P51</f>
        <v>30017.752331466647</v>
      </c>
      <c r="R51" s="10" t="s">
        <v>8</v>
      </c>
      <c r="S51" s="59">
        <f t="shared" si="14"/>
        <v>3.4249032512874145E-2</v>
      </c>
      <c r="T51" s="59">
        <f t="shared" si="15"/>
        <v>3.3684155391605138E-2</v>
      </c>
      <c r="U51" s="61">
        <f>+S51-T51</f>
        <v>5.6487712126900708E-4</v>
      </c>
      <c r="V51" s="24"/>
      <c r="W51" s="17"/>
      <c r="X51" s="18"/>
    </row>
    <row r="52" spans="1:24">
      <c r="A52" s="43" t="s">
        <v>9</v>
      </c>
      <c r="B52" s="34">
        <f t="shared" si="1"/>
        <v>10165.84946635155</v>
      </c>
      <c r="C52" s="34">
        <f t="shared" si="2"/>
        <v>16144.766850866579</v>
      </c>
      <c r="D52" s="34">
        <f t="shared" si="3"/>
        <v>57243.318739656919</v>
      </c>
      <c r="E52" s="34">
        <f>E106*$E$38</f>
        <v>0</v>
      </c>
      <c r="F52" s="34"/>
      <c r="G52" s="34">
        <f t="shared" si="6"/>
        <v>1423.9395471698115</v>
      </c>
      <c r="H52" s="34">
        <f t="shared" si="7"/>
        <v>2901.400474793279</v>
      </c>
      <c r="I52" s="34">
        <f t="shared" si="8"/>
        <v>3082.8711639591361</v>
      </c>
      <c r="J52" s="34">
        <f>J106*$J$38</f>
        <v>3005.1713769608623</v>
      </c>
      <c r="K52" s="34">
        <f t="shared" si="4"/>
        <v>2437.1737984808769</v>
      </c>
      <c r="L52" s="80">
        <f t="shared" si="10"/>
        <v>96404.491418239006</v>
      </c>
      <c r="M52" s="34">
        <f t="shared" si="11"/>
        <v>0</v>
      </c>
      <c r="N52" s="34">
        <f t="shared" si="12"/>
        <v>24101.122854559744</v>
      </c>
      <c r="O52" s="34">
        <f t="shared" si="13"/>
        <v>120505.61427279875</v>
      </c>
      <c r="P52" s="34">
        <v>117881</v>
      </c>
      <c r="Q52" s="34">
        <f t="shared" si="16"/>
        <v>2624.6142727987462</v>
      </c>
      <c r="R52" s="43" t="s">
        <v>9</v>
      </c>
      <c r="S52" s="58">
        <f t="shared" si="14"/>
        <v>8.6412936835802302E-3</v>
      </c>
      <c r="T52" s="58">
        <f t="shared" si="15"/>
        <v>8.8712185133866372E-3</v>
      </c>
      <c r="U52" s="60">
        <f t="shared" ref="U52:U65" si="17">+S52-T52</f>
        <v>-2.2992482980640702E-4</v>
      </c>
      <c r="V52" s="24"/>
      <c r="W52" s="17"/>
      <c r="X52" s="18"/>
    </row>
    <row r="53" spans="1:24">
      <c r="A53" s="43" t="s">
        <v>10</v>
      </c>
      <c r="B53" s="34">
        <f t="shared" si="1"/>
        <v>18651.549253027544</v>
      </c>
      <c r="C53" s="34">
        <f t="shared" si="2"/>
        <v>22927.479551526503</v>
      </c>
      <c r="D53" s="34">
        <f t="shared" si="3"/>
        <v>57481.179105196141</v>
      </c>
      <c r="E53" s="34">
        <f>E107*$E$38</f>
        <v>0</v>
      </c>
      <c r="F53" s="34"/>
      <c r="G53" s="34">
        <f t="shared" si="6"/>
        <v>5076.6540377358497</v>
      </c>
      <c r="H53" s="34">
        <f t="shared" si="7"/>
        <v>5728.4060656174988</v>
      </c>
      <c r="I53" s="34">
        <f t="shared" si="8"/>
        <v>5091.4084374476643</v>
      </c>
      <c r="J53" s="34">
        <f>J107*$J$38</f>
        <v>3535.4957376010148</v>
      </c>
      <c r="K53" s="34">
        <f t="shared" si="4"/>
        <v>3037.0935027223236</v>
      </c>
      <c r="L53" s="80">
        <f t="shared" si="10"/>
        <v>121529.26569087454</v>
      </c>
      <c r="M53" s="34">
        <f t="shared" si="11"/>
        <v>0</v>
      </c>
      <c r="N53" s="34">
        <f t="shared" si="12"/>
        <v>30382.316422718624</v>
      </c>
      <c r="O53" s="34">
        <f t="shared" si="13"/>
        <v>151911.58211359318</v>
      </c>
      <c r="P53" s="34">
        <v>156992</v>
      </c>
      <c r="Q53" s="34">
        <f t="shared" si="16"/>
        <v>-5080.4178864068235</v>
      </c>
      <c r="R53" s="43" t="s">
        <v>10</v>
      </c>
      <c r="S53" s="58">
        <f t="shared" si="14"/>
        <v>1.0893372917955288E-2</v>
      </c>
      <c r="T53" s="58">
        <f t="shared" si="15"/>
        <v>1.1814544641236458E-2</v>
      </c>
      <c r="U53" s="60">
        <f t="shared" si="17"/>
        <v>-9.2117172328116947E-4</v>
      </c>
      <c r="V53" s="24"/>
      <c r="W53" s="17"/>
      <c r="X53" s="18"/>
    </row>
    <row r="54" spans="1:24">
      <c r="A54" s="10" t="s">
        <v>11</v>
      </c>
      <c r="B54" s="35">
        <f t="shared" si="1"/>
        <v>126766.34942720644</v>
      </c>
      <c r="C54" s="35">
        <f t="shared" si="2"/>
        <v>67827.127006599228</v>
      </c>
      <c r="D54" s="35">
        <f t="shared" si="3"/>
        <v>30170.593001720721</v>
      </c>
      <c r="E54" s="35">
        <f t="shared" si="5"/>
        <v>0</v>
      </c>
      <c r="F54" s="35"/>
      <c r="G54" s="35">
        <f t="shared" si="6"/>
        <v>13558.38090566038</v>
      </c>
      <c r="H54" s="35">
        <f t="shared" si="7"/>
        <v>18003.56192051214</v>
      </c>
      <c r="I54" s="35">
        <f t="shared" si="8"/>
        <v>16722.24055602077</v>
      </c>
      <c r="J54" s="35">
        <f t="shared" si="9"/>
        <v>16528.442573284745</v>
      </c>
      <c r="K54" s="35">
        <f t="shared" si="4"/>
        <v>20884.704703905358</v>
      </c>
      <c r="L54" s="81">
        <f t="shared" si="10"/>
        <v>310461.40009490983</v>
      </c>
      <c r="M54" s="35">
        <f t="shared" si="11"/>
        <v>0</v>
      </c>
      <c r="N54" s="35">
        <f t="shared" si="12"/>
        <v>77615.350023727427</v>
      </c>
      <c r="O54" s="35">
        <f t="shared" si="13"/>
        <v>388076.75011863722</v>
      </c>
      <c r="P54" s="35">
        <v>371215</v>
      </c>
      <c r="Q54" s="36">
        <f t="shared" si="16"/>
        <v>16861.750118637225</v>
      </c>
      <c r="R54" s="10" t="s">
        <v>11</v>
      </c>
      <c r="S54" s="59">
        <f t="shared" si="14"/>
        <v>2.782845587553253E-2</v>
      </c>
      <c r="T54" s="59">
        <f t="shared" si="15"/>
        <v>2.7936048900559209E-2</v>
      </c>
      <c r="U54" s="61">
        <f t="shared" si="17"/>
        <v>-1.0759302502667822E-4</v>
      </c>
      <c r="V54" s="24"/>
      <c r="W54" s="17"/>
      <c r="X54" s="18"/>
    </row>
    <row r="55" spans="1:24">
      <c r="A55" s="10" t="s">
        <v>12</v>
      </c>
      <c r="B55" s="35">
        <f t="shared" si="1"/>
        <v>132948.92268668671</v>
      </c>
      <c r="C55" s="35">
        <f t="shared" si="2"/>
        <v>115115.05358162265</v>
      </c>
      <c r="D55" s="35">
        <f t="shared" si="3"/>
        <v>46504.777509468222</v>
      </c>
      <c r="E55" s="35">
        <f t="shared" si="5"/>
        <v>0</v>
      </c>
      <c r="F55" s="35"/>
      <c r="G55" s="35">
        <f t="shared" si="6"/>
        <v>25321.359773584911</v>
      </c>
      <c r="H55" s="35">
        <f t="shared" si="7"/>
        <v>17705.982384635903</v>
      </c>
      <c r="I55" s="35">
        <f t="shared" si="8"/>
        <v>21673.518486015746</v>
      </c>
      <c r="J55" s="35">
        <f t="shared" si="9"/>
        <v>20417.48788464586</v>
      </c>
      <c r="K55" s="35">
        <f t="shared" si="4"/>
        <v>17660.136293607586</v>
      </c>
      <c r="L55" s="81">
        <f t="shared" si="10"/>
        <v>397347.23860026756</v>
      </c>
      <c r="M55" s="35">
        <f t="shared" si="11"/>
        <v>0</v>
      </c>
      <c r="N55" s="35">
        <f t="shared" si="12"/>
        <v>99336.809650066862</v>
      </c>
      <c r="O55" s="35">
        <f t="shared" si="13"/>
        <v>496684.04825033445</v>
      </c>
      <c r="P55" s="35">
        <v>461441</v>
      </c>
      <c r="Q55" s="36">
        <f t="shared" si="16"/>
        <v>35243.048250334454</v>
      </c>
      <c r="R55" s="10" t="s">
        <v>12</v>
      </c>
      <c r="S55" s="59">
        <f t="shared" si="14"/>
        <v>3.5616537493137257E-2</v>
      </c>
      <c r="T55" s="59">
        <f t="shared" si="15"/>
        <v>3.4726070715684829E-2</v>
      </c>
      <c r="U55" s="61">
        <f t="shared" si="17"/>
        <v>8.904667774524283E-4</v>
      </c>
      <c r="V55" s="24"/>
      <c r="W55" s="17"/>
      <c r="X55" s="18"/>
    </row>
    <row r="56" spans="1:24">
      <c r="A56" s="43" t="s">
        <v>13</v>
      </c>
      <c r="B56" s="34">
        <f t="shared" si="1"/>
        <v>9457.9212305331966</v>
      </c>
      <c r="C56" s="34">
        <f t="shared" si="2"/>
        <v>13533.581679720504</v>
      </c>
      <c r="D56" s="34">
        <f t="shared" si="3"/>
        <v>40858.092255884301</v>
      </c>
      <c r="E56" s="34">
        <f>E110*$E$38</f>
        <v>0</v>
      </c>
      <c r="F56" s="34"/>
      <c r="G56" s="34">
        <f t="shared" si="6"/>
        <v>2228.7749433962267</v>
      </c>
      <c r="H56" s="34">
        <f t="shared" si="7"/>
        <v>818.34372365964271</v>
      </c>
      <c r="I56" s="34">
        <f t="shared" si="8"/>
        <v>607.23219896164812</v>
      </c>
      <c r="J56" s="34">
        <f>J110*$J$38</f>
        <v>2032.9100491205834</v>
      </c>
      <c r="K56" s="34">
        <f t="shared" si="4"/>
        <v>1087.3544639376219</v>
      </c>
      <c r="L56" s="80">
        <f t="shared" si="10"/>
        <v>70624.210545213718</v>
      </c>
      <c r="M56" s="34">
        <f t="shared" si="11"/>
        <v>0</v>
      </c>
      <c r="N56" s="34">
        <f t="shared" si="12"/>
        <v>17656.052636303422</v>
      </c>
      <c r="O56" s="34">
        <f t="shared" si="13"/>
        <v>88280.263181517133</v>
      </c>
      <c r="P56" s="34">
        <v>87668</v>
      </c>
      <c r="Q56" s="34">
        <f t="shared" si="16"/>
        <v>612.26318151713349</v>
      </c>
      <c r="R56" s="43" t="s">
        <v>13</v>
      </c>
      <c r="S56" s="58">
        <f t="shared" si="14"/>
        <v>6.3304575908662928E-3</v>
      </c>
      <c r="T56" s="58">
        <f t="shared" si="15"/>
        <v>6.5975177054112171E-3</v>
      </c>
      <c r="U56" s="60">
        <f>+S56-T56</f>
        <v>-2.6706011454492428E-4</v>
      </c>
      <c r="V56" s="24"/>
      <c r="W56" s="17"/>
      <c r="X56" s="18"/>
    </row>
    <row r="57" spans="1:24">
      <c r="A57" s="10" t="s">
        <v>14</v>
      </c>
      <c r="B57" s="35">
        <f t="shared" si="1"/>
        <v>267049.40863697126</v>
      </c>
      <c r="C57" s="35">
        <f t="shared" si="2"/>
        <v>185457.8345945699</v>
      </c>
      <c r="D57" s="35">
        <f t="shared" si="3"/>
        <v>34653.90690975597</v>
      </c>
      <c r="E57" s="35">
        <f t="shared" si="5"/>
        <v>0</v>
      </c>
      <c r="F57" s="35"/>
      <c r="G57" s="35">
        <f t="shared" si="6"/>
        <v>30459.924226415096</v>
      </c>
      <c r="H57" s="35">
        <f t="shared" si="7"/>
        <v>30278.717775406778</v>
      </c>
      <c r="I57" s="35">
        <f t="shared" si="8"/>
        <v>32276.726883269141</v>
      </c>
      <c r="J57" s="35">
        <f t="shared" si="9"/>
        <v>47994.354637933779</v>
      </c>
      <c r="K57" s="35">
        <f t="shared" si="4"/>
        <v>41769.409407810715</v>
      </c>
      <c r="L57" s="81">
        <f t="shared" si="10"/>
        <v>669940.28307213262</v>
      </c>
      <c r="M57" s="35">
        <f t="shared" si="11"/>
        <v>0</v>
      </c>
      <c r="N57" s="35">
        <f t="shared" si="12"/>
        <v>167485.0707680331</v>
      </c>
      <c r="O57" s="35">
        <f>SUM(L57:N57)</f>
        <v>837425.35384016577</v>
      </c>
      <c r="P57" s="35">
        <v>802334</v>
      </c>
      <c r="Q57" s="36">
        <f t="shared" si="16"/>
        <v>35091.353840165772</v>
      </c>
      <c r="R57" s="10" t="s">
        <v>14</v>
      </c>
      <c r="S57" s="59">
        <f t="shared" si="14"/>
        <v>6.0050633028824914E-2</v>
      </c>
      <c r="T57" s="59">
        <f t="shared" si="15"/>
        <v>6.038021593572801E-2</v>
      </c>
      <c r="U57" s="61">
        <f t="shared" si="17"/>
        <v>-3.2958290690309616E-4</v>
      </c>
      <c r="V57" s="24"/>
      <c r="W57" s="17"/>
      <c r="X57" s="18"/>
    </row>
    <row r="58" spans="1:24">
      <c r="A58" s="10" t="s">
        <v>15</v>
      </c>
      <c r="B58" s="35">
        <f t="shared" si="1"/>
        <v>39294.736609490719</v>
      </c>
      <c r="C58" s="35">
        <f t="shared" si="2"/>
        <v>43339.305096704957</v>
      </c>
      <c r="D58" s="35">
        <f t="shared" si="3"/>
        <v>53155.891495810974</v>
      </c>
      <c r="E58" s="35">
        <f t="shared" si="5"/>
        <v>0</v>
      </c>
      <c r="F58" s="35"/>
      <c r="G58" s="35">
        <f t="shared" si="6"/>
        <v>3776.5353207547178</v>
      </c>
      <c r="H58" s="35">
        <f t="shared" si="7"/>
        <v>9894.5195678847722</v>
      </c>
      <c r="I58" s="35">
        <f t="shared" si="8"/>
        <v>8080.8592631050087</v>
      </c>
      <c r="J58" s="35">
        <f t="shared" si="9"/>
        <v>6010.3427539217246</v>
      </c>
      <c r="K58" s="35">
        <f t="shared" si="4"/>
        <v>8736.330693016067</v>
      </c>
      <c r="L58" s="81">
        <f t="shared" si="10"/>
        <v>172288.52080068892</v>
      </c>
      <c r="M58" s="35">
        <f t="shared" si="11"/>
        <v>0</v>
      </c>
      <c r="N58" s="35">
        <f t="shared" si="12"/>
        <v>43072.130200172214</v>
      </c>
      <c r="O58" s="35">
        <f t="shared" si="13"/>
        <v>215360.65100086114</v>
      </c>
      <c r="P58" s="35">
        <v>210905</v>
      </c>
      <c r="Q58" s="36">
        <f t="shared" si="16"/>
        <v>4455.6510008611367</v>
      </c>
      <c r="R58" s="10" t="s">
        <v>15</v>
      </c>
      <c r="S58" s="59">
        <f t="shared" si="14"/>
        <v>1.5443219342233937E-2</v>
      </c>
      <c r="T58" s="59">
        <f t="shared" si="15"/>
        <v>1.5871805808958261E-2</v>
      </c>
      <c r="U58" s="61">
        <f t="shared" si="17"/>
        <v>-4.2858646672432402E-4</v>
      </c>
      <c r="V58" s="24"/>
      <c r="W58" s="17"/>
      <c r="X58" s="18"/>
    </row>
    <row r="59" spans="1:24">
      <c r="A59" s="32" t="s">
        <v>16</v>
      </c>
      <c r="B59" s="36">
        <f t="shared" si="1"/>
        <v>23814.705852929397</v>
      </c>
      <c r="C59" s="36">
        <f t="shared" si="2"/>
        <v>30092.31691137853</v>
      </c>
      <c r="D59" s="36">
        <f t="shared" si="3"/>
        <v>47846.363451303507</v>
      </c>
      <c r="E59" s="36">
        <f>E113*$E$38</f>
        <v>0</v>
      </c>
      <c r="F59" s="36"/>
      <c r="G59" s="36">
        <f t="shared" si="6"/>
        <v>7800.7123018867933</v>
      </c>
      <c r="H59" s="36">
        <f t="shared" si="7"/>
        <v>6174.7753694318499</v>
      </c>
      <c r="I59" s="36">
        <f t="shared" si="8"/>
        <v>6212.4524970691691</v>
      </c>
      <c r="J59" s="36">
        <f>J113*$J$38</f>
        <v>5214.8562129614966</v>
      </c>
      <c r="K59" s="36">
        <f t="shared" si="4"/>
        <v>6411.6418390804611</v>
      </c>
      <c r="L59" s="87">
        <f t="shared" si="10"/>
        <v>133567.82443604124</v>
      </c>
      <c r="M59" s="36">
        <f t="shared" si="11"/>
        <v>0</v>
      </c>
      <c r="N59" s="36">
        <f t="shared" si="12"/>
        <v>33391.956109010294</v>
      </c>
      <c r="O59" s="36">
        <f t="shared" si="13"/>
        <v>166959.78054505153</v>
      </c>
      <c r="P59" s="36">
        <v>159744</v>
      </c>
      <c r="Q59" s="36">
        <f t="shared" si="16"/>
        <v>7215.7805450515298</v>
      </c>
      <c r="R59" s="32" t="s">
        <v>16</v>
      </c>
      <c r="S59" s="59">
        <f t="shared" si="14"/>
        <v>1.1972458758392977E-2</v>
      </c>
      <c r="T59" s="59">
        <f t="shared" si="15"/>
        <v>1.2021648358958907E-2</v>
      </c>
      <c r="U59" s="88">
        <f>+S59-T59</f>
        <v>-4.918960056593015E-5</v>
      </c>
      <c r="V59" s="24"/>
      <c r="W59" s="17"/>
      <c r="X59" s="18"/>
    </row>
    <row r="60" spans="1:24">
      <c r="A60" s="10" t="s">
        <v>17</v>
      </c>
      <c r="B60" s="35">
        <f t="shared" si="1"/>
        <v>30412.597010756446</v>
      </c>
      <c r="C60" s="35">
        <f t="shared" si="2"/>
        <v>39772.808277578617</v>
      </c>
      <c r="D60" s="35">
        <f t="shared" si="3"/>
        <v>54241.546983962224</v>
      </c>
      <c r="E60" s="35">
        <f t="shared" si="5"/>
        <v>0</v>
      </c>
      <c r="F60" s="35"/>
      <c r="G60" s="35">
        <f t="shared" si="6"/>
        <v>5014.7436226415102</v>
      </c>
      <c r="H60" s="35">
        <f t="shared" si="7"/>
        <v>7439.4883969058419</v>
      </c>
      <c r="I60" s="35">
        <f t="shared" si="8"/>
        <v>6866.3948651817127</v>
      </c>
      <c r="J60" s="35">
        <f t="shared" si="9"/>
        <v>6805.8292948819526</v>
      </c>
      <c r="K60" s="35">
        <f t="shared" si="4"/>
        <v>7011.5615433219073</v>
      </c>
      <c r="L60" s="81">
        <f t="shared" si="10"/>
        <v>157564.9699952302</v>
      </c>
      <c r="M60" s="35">
        <f t="shared" si="11"/>
        <v>0</v>
      </c>
      <c r="N60" s="35">
        <f t="shared" si="12"/>
        <v>39391.242498807536</v>
      </c>
      <c r="O60" s="35">
        <f t="shared" si="13"/>
        <v>196956.21249403775</v>
      </c>
      <c r="P60" s="35">
        <v>187752</v>
      </c>
      <c r="Q60" s="36">
        <f t="shared" si="16"/>
        <v>9204.2124940377544</v>
      </c>
      <c r="R60" s="10" t="s">
        <v>17</v>
      </c>
      <c r="S60" s="59">
        <f t="shared" si="14"/>
        <v>1.4123462091266147E-2</v>
      </c>
      <c r="T60" s="59">
        <f t="shared" si="15"/>
        <v>1.4129410323337669E-2</v>
      </c>
      <c r="U60" s="61">
        <f t="shared" si="17"/>
        <v>-5.9482320715221332E-6</v>
      </c>
      <c r="V60" s="24"/>
      <c r="W60" s="17"/>
      <c r="X60" s="18"/>
    </row>
    <row r="61" spans="1:24">
      <c r="A61" s="10" t="s">
        <v>18</v>
      </c>
      <c r="B61" s="35">
        <f t="shared" si="1"/>
        <v>23456.022213448097</v>
      </c>
      <c r="C61" s="35">
        <f t="shared" si="2"/>
        <v>34232.000719293035</v>
      </c>
      <c r="D61" s="35">
        <f t="shared" si="3"/>
        <v>56323.839928581452</v>
      </c>
      <c r="E61" s="35">
        <f t="shared" si="5"/>
        <v>0</v>
      </c>
      <c r="F61" s="35"/>
      <c r="G61" s="35">
        <f t="shared" si="6"/>
        <v>6562.5040000000008</v>
      </c>
      <c r="H61" s="35">
        <f t="shared" si="7"/>
        <v>4761.2725740197393</v>
      </c>
      <c r="I61" s="35">
        <f t="shared" si="8"/>
        <v>5885.481313012896</v>
      </c>
      <c r="J61" s="35">
        <f t="shared" si="9"/>
        <v>4684.5318523213446</v>
      </c>
      <c r="K61" s="35">
        <f t="shared" si="4"/>
        <v>4049.4580036297643</v>
      </c>
      <c r="L61" s="81">
        <f t="shared" si="10"/>
        <v>139955.11060430633</v>
      </c>
      <c r="M61" s="35">
        <f t="shared" si="11"/>
        <v>0</v>
      </c>
      <c r="N61" s="35">
        <f t="shared" si="12"/>
        <v>34988.777651076569</v>
      </c>
      <c r="O61" s="35">
        <f t="shared" si="13"/>
        <v>174943.88825538289</v>
      </c>
      <c r="P61" s="36">
        <v>166063</v>
      </c>
      <c r="Q61" s="36">
        <f t="shared" si="16"/>
        <v>8880.888255382888</v>
      </c>
      <c r="R61" s="10" t="s">
        <v>18</v>
      </c>
      <c r="S61" s="59">
        <f t="shared" si="14"/>
        <v>1.2544988262040211E-2</v>
      </c>
      <c r="T61" s="59">
        <f t="shared" si="15"/>
        <v>1.2497189199179894E-2</v>
      </c>
      <c r="U61" s="61">
        <f t="shared" si="17"/>
        <v>4.7799062860317057E-5</v>
      </c>
      <c r="V61" s="24"/>
      <c r="W61" s="17"/>
      <c r="X61" s="18"/>
    </row>
    <row r="62" spans="1:24">
      <c r="A62" s="10" t="s">
        <v>19</v>
      </c>
      <c r="B62" s="35">
        <f t="shared" si="1"/>
        <v>29619.717386639895</v>
      </c>
      <c r="C62" s="35">
        <f t="shared" si="2"/>
        <v>41715.275295138497</v>
      </c>
      <c r="D62" s="35">
        <f t="shared" si="3"/>
        <v>51276.489710948896</v>
      </c>
      <c r="E62" s="35">
        <f t="shared" si="5"/>
        <v>0</v>
      </c>
      <c r="F62" s="35"/>
      <c r="G62" s="35">
        <f t="shared" si="6"/>
        <v>6376.7727547169816</v>
      </c>
      <c r="H62" s="35">
        <f t="shared" si="7"/>
        <v>6918.7242091224334</v>
      </c>
      <c r="I62" s="35">
        <f t="shared" si="8"/>
        <v>6305.8728353709603</v>
      </c>
      <c r="J62" s="35">
        <f t="shared" si="9"/>
        <v>5038.0814260814459</v>
      </c>
      <c r="K62" s="35">
        <f t="shared" si="4"/>
        <v>6711.6016912011837</v>
      </c>
      <c r="L62" s="81">
        <f t="shared" si="10"/>
        <v>153962.53530922031</v>
      </c>
      <c r="M62" s="35">
        <f t="shared" si="11"/>
        <v>0</v>
      </c>
      <c r="N62" s="35">
        <f t="shared" si="12"/>
        <v>38490.633827305064</v>
      </c>
      <c r="O62" s="35">
        <f t="shared" si="13"/>
        <v>192453.16913652536</v>
      </c>
      <c r="P62" s="35">
        <v>192289</v>
      </c>
      <c r="Q62" s="36">
        <f t="shared" si="16"/>
        <v>164.16913652536459</v>
      </c>
      <c r="R62" s="10" t="s">
        <v>19</v>
      </c>
      <c r="S62" s="59">
        <f t="shared" si="14"/>
        <v>1.3800554977294918E-2</v>
      </c>
      <c r="T62" s="59">
        <f t="shared" si="15"/>
        <v>1.447084548587646E-2</v>
      </c>
      <c r="U62" s="61">
        <f t="shared" si="17"/>
        <v>-6.7029050858154193E-4</v>
      </c>
      <c r="V62" s="24"/>
      <c r="W62" s="17"/>
      <c r="X62" s="18"/>
    </row>
    <row r="63" spans="1:24">
      <c r="A63" s="10" t="s">
        <v>20</v>
      </c>
      <c r="B63" s="35">
        <f t="shared" si="1"/>
        <v>48582.75506342751</v>
      </c>
      <c r="C63" s="35">
        <f t="shared" si="2"/>
        <v>64228.786465873549</v>
      </c>
      <c r="D63" s="35">
        <f t="shared" si="3"/>
        <v>46177.243035977968</v>
      </c>
      <c r="E63" s="35">
        <f t="shared" si="5"/>
        <v>0</v>
      </c>
      <c r="F63" s="35"/>
      <c r="G63" s="35">
        <f t="shared" si="6"/>
        <v>12629.724679245284</v>
      </c>
      <c r="H63" s="35">
        <f t="shared" si="7"/>
        <v>13465.473998399575</v>
      </c>
      <c r="I63" s="35">
        <f t="shared" si="8"/>
        <v>10930.179581309665</v>
      </c>
      <c r="J63" s="35">
        <f t="shared" si="9"/>
        <v>8927.1267374425624</v>
      </c>
      <c r="K63" s="35">
        <f t="shared" si="4"/>
        <v>9448.7353418027851</v>
      </c>
      <c r="L63" s="81">
        <f t="shared" si="10"/>
        <v>214390.02490347892</v>
      </c>
      <c r="M63" s="35">
        <f t="shared" si="11"/>
        <v>0</v>
      </c>
      <c r="N63" s="35">
        <f t="shared" si="12"/>
        <v>53597.506225869714</v>
      </c>
      <c r="O63" s="35">
        <f t="shared" si="13"/>
        <v>267987.53112934862</v>
      </c>
      <c r="P63" s="35">
        <v>256474</v>
      </c>
      <c r="Q63" s="36">
        <f t="shared" si="16"/>
        <v>11513.531129348616</v>
      </c>
      <c r="R63" s="10" t="s">
        <v>20</v>
      </c>
      <c r="S63" s="59">
        <f t="shared" si="14"/>
        <v>1.9217021331337486E-2</v>
      </c>
      <c r="T63" s="59">
        <f t="shared" si="15"/>
        <v>1.9301133320911126E-2</v>
      </c>
      <c r="U63" s="61">
        <f t="shared" si="17"/>
        <v>-8.4111989573639606E-5</v>
      </c>
      <c r="V63" s="24"/>
      <c r="W63" s="17"/>
      <c r="X63" s="18"/>
    </row>
    <row r="64" spans="1:24">
      <c r="A64" s="10" t="s">
        <v>21</v>
      </c>
      <c r="B64" s="35">
        <f t="shared" si="1"/>
        <v>26939.029133674394</v>
      </c>
      <c r="C64" s="35">
        <f t="shared" si="2"/>
        <v>37416.372879227274</v>
      </c>
      <c r="D64" s="35">
        <f t="shared" si="3"/>
        <v>57439.2143823597</v>
      </c>
      <c r="E64" s="35">
        <f t="shared" si="5"/>
        <v>0</v>
      </c>
      <c r="F64" s="35"/>
      <c r="G64" s="35">
        <f t="shared" si="6"/>
        <v>6562.5040000000008</v>
      </c>
      <c r="H64" s="35">
        <f t="shared" si="7"/>
        <v>4761.2725740197393</v>
      </c>
      <c r="I64" s="35">
        <f t="shared" si="8"/>
        <v>4764.4372533913929</v>
      </c>
      <c r="J64" s="35">
        <f t="shared" si="9"/>
        <v>5833.5679670416739</v>
      </c>
      <c r="K64" s="35">
        <f t="shared" si="4"/>
        <v>6074.1870054446472</v>
      </c>
      <c r="L64" s="81">
        <f t="shared" si="10"/>
        <v>149790.58519515884</v>
      </c>
      <c r="M64" s="35">
        <f t="shared" si="11"/>
        <v>0</v>
      </c>
      <c r="N64" s="35">
        <f t="shared" si="12"/>
        <v>37447.646298789696</v>
      </c>
      <c r="O64" s="35">
        <f t="shared" si="13"/>
        <v>187238.23149394855</v>
      </c>
      <c r="P64" s="35">
        <v>179685</v>
      </c>
      <c r="Q64" s="36">
        <f t="shared" si="16"/>
        <v>7553.2314939485514</v>
      </c>
      <c r="R64" s="10" t="s">
        <v>21</v>
      </c>
      <c r="S64" s="59">
        <f t="shared" si="14"/>
        <v>1.3426598892485051E-2</v>
      </c>
      <c r="T64" s="59">
        <f t="shared" si="15"/>
        <v>1.3522322499621464E-2</v>
      </c>
      <c r="U64" s="61">
        <f t="shared" si="17"/>
        <v>-9.5723607136413008E-5</v>
      </c>
      <c r="V64" s="24"/>
      <c r="W64" s="17"/>
      <c r="X64" s="18"/>
    </row>
    <row r="65" spans="1:24">
      <c r="A65" s="10" t="s">
        <v>22</v>
      </c>
      <c r="B65" s="35">
        <f t="shared" si="1"/>
        <v>98571.927555347487</v>
      </c>
      <c r="C65" s="35">
        <f t="shared" si="2"/>
        <v>59961.727771561666</v>
      </c>
      <c r="D65" s="35">
        <f t="shared" si="3"/>
        <v>45929.576123897961</v>
      </c>
      <c r="E65" s="35">
        <f t="shared" si="5"/>
        <v>0</v>
      </c>
      <c r="F65" s="35"/>
      <c r="G65" s="35">
        <f t="shared" si="6"/>
        <v>14920.410037735852</v>
      </c>
      <c r="H65" s="35">
        <f t="shared" si="7"/>
        <v>11754.391667111231</v>
      </c>
      <c r="I65" s="35">
        <f t="shared" si="8"/>
        <v>13779.499899514321</v>
      </c>
      <c r="J65" s="35">
        <f t="shared" si="9"/>
        <v>14849.082097924262</v>
      </c>
      <c r="K65" s="35">
        <f t="shared" si="4"/>
        <v>11548.454306647847</v>
      </c>
      <c r="L65" s="81">
        <f t="shared" si="10"/>
        <v>271315.0694597406</v>
      </c>
      <c r="M65" s="35">
        <f t="shared" si="11"/>
        <v>0</v>
      </c>
      <c r="N65" s="35">
        <f t="shared" si="12"/>
        <v>67828.76736493512</v>
      </c>
      <c r="O65" s="35">
        <f t="shared" si="13"/>
        <v>339143.83682467573</v>
      </c>
      <c r="P65" s="35">
        <v>308945</v>
      </c>
      <c r="Q65" s="36">
        <f t="shared" si="16"/>
        <v>30198.836824675731</v>
      </c>
      <c r="R65" s="10" t="s">
        <v>22</v>
      </c>
      <c r="S65" s="59">
        <f t="shared" si="14"/>
        <v>2.4319543223470845E-2</v>
      </c>
      <c r="T65" s="59">
        <f t="shared" si="15"/>
        <v>2.324987575282051E-2</v>
      </c>
      <c r="U65" s="61">
        <f t="shared" si="17"/>
        <v>1.0696674706503345E-3</v>
      </c>
      <c r="V65" s="24"/>
      <c r="W65" s="17"/>
      <c r="X65" s="18"/>
    </row>
    <row r="66" spans="1:24">
      <c r="A66" s="43" t="s">
        <v>23</v>
      </c>
      <c r="B66" s="34">
        <f t="shared" si="1"/>
        <v>15140.225203368513</v>
      </c>
      <c r="C66" s="34">
        <f t="shared" si="2"/>
        <v>19360.982732400156</v>
      </c>
      <c r="D66" s="34">
        <f t="shared" si="3"/>
        <v>51130.699528992496</v>
      </c>
      <c r="E66" s="34">
        <f>E120*$E$38</f>
        <v>0</v>
      </c>
      <c r="F66" s="34"/>
      <c r="G66" s="34">
        <f t="shared" si="6"/>
        <v>4024.176981132076</v>
      </c>
      <c r="H66" s="34">
        <f t="shared" si="7"/>
        <v>2975.7953587623374</v>
      </c>
      <c r="I66" s="34">
        <f t="shared" si="8"/>
        <v>3269.7118405627202</v>
      </c>
      <c r="J66" s="34">
        <f>J120*$J$38</f>
        <v>1856.1352622405327</v>
      </c>
      <c r="K66" s="34">
        <f t="shared" si="4"/>
        <v>2737.1336506016</v>
      </c>
      <c r="L66" s="80">
        <f t="shared" si="10"/>
        <v>100494.86055806043</v>
      </c>
      <c r="M66" s="34">
        <f t="shared" si="11"/>
        <v>0</v>
      </c>
      <c r="N66" s="34">
        <f t="shared" si="12"/>
        <v>25123.715139515101</v>
      </c>
      <c r="O66" s="34">
        <f t="shared" si="13"/>
        <v>125618.57569757554</v>
      </c>
      <c r="P66" s="34">
        <v>123782</v>
      </c>
      <c r="Q66" s="34">
        <f t="shared" si="16"/>
        <v>1836.5756975755357</v>
      </c>
      <c r="R66" s="43" t="s">
        <v>23</v>
      </c>
      <c r="S66" s="58">
        <f t="shared" si="14"/>
        <v>9.0079371925232497E-3</v>
      </c>
      <c r="T66" s="58">
        <f t="shared" si="15"/>
        <v>9.3153024662500708E-3</v>
      </c>
      <c r="U66" s="60">
        <f t="shared" ref="U66:U81" si="18">+S66-T66</f>
        <v>-3.0736527372682114E-4</v>
      </c>
      <c r="V66" s="24"/>
      <c r="W66" s="17"/>
      <c r="X66" s="18"/>
    </row>
    <row r="67" spans="1:24">
      <c r="A67" s="43" t="s">
        <v>50</v>
      </c>
      <c r="B67" s="34">
        <f t="shared" si="1"/>
        <v>17018.59478907321</v>
      </c>
      <c r="C67" s="34">
        <f t="shared" si="2"/>
        <v>24997.321455483754</v>
      </c>
      <c r="D67" s="34">
        <f t="shared" si="3"/>
        <v>49507.917662476721</v>
      </c>
      <c r="E67" s="34">
        <f>E121*$E$38</f>
        <v>0</v>
      </c>
      <c r="F67" s="34"/>
      <c r="G67" s="34">
        <f t="shared" si="6"/>
        <v>1733.4916226415096</v>
      </c>
      <c r="H67" s="34">
        <f t="shared" si="7"/>
        <v>4314.9032702053883</v>
      </c>
      <c r="I67" s="34">
        <f t="shared" si="8"/>
        <v>4484.1762384860167</v>
      </c>
      <c r="J67" s="34">
        <f>J121*$J$38</f>
        <v>2916.783983520837</v>
      </c>
      <c r="K67" s="34">
        <f t="shared" si="4"/>
        <v>2999.5985212072333</v>
      </c>
      <c r="L67" s="80">
        <f t="shared" si="10"/>
        <v>107972.78754309469</v>
      </c>
      <c r="M67" s="34">
        <f t="shared" si="11"/>
        <v>0</v>
      </c>
      <c r="N67" s="34">
        <f t="shared" si="12"/>
        <v>26993.196885773665</v>
      </c>
      <c r="O67" s="34">
        <f t="shared" si="13"/>
        <v>134965.98442886834</v>
      </c>
      <c r="P67" s="34">
        <v>135059</v>
      </c>
      <c r="Q67" s="34">
        <f t="shared" si="16"/>
        <v>-93.015571131662</v>
      </c>
      <c r="R67" s="43" t="s">
        <v>50</v>
      </c>
      <c r="S67" s="58">
        <f t="shared" si="14"/>
        <v>9.6782271579742285E-3</v>
      </c>
      <c r="T67" s="58">
        <f t="shared" si="15"/>
        <v>1.0163961123501547E-2</v>
      </c>
      <c r="U67" s="60">
        <f t="shared" si="18"/>
        <v>-4.8573396552731817E-4</v>
      </c>
      <c r="V67" s="24"/>
      <c r="W67" s="17"/>
      <c r="X67" s="18"/>
    </row>
    <row r="68" spans="1:24">
      <c r="A68" s="10" t="s">
        <v>24</v>
      </c>
      <c r="B68" s="35">
        <f t="shared" si="1"/>
        <v>110370.73148565338</v>
      </c>
      <c r="C68" s="35">
        <f t="shared" si="2"/>
        <v>108236.80971616469</v>
      </c>
      <c r="D68" s="35">
        <f t="shared" si="3"/>
        <v>41499.235920214793</v>
      </c>
      <c r="E68" s="35">
        <f t="shared" si="5"/>
        <v>0</v>
      </c>
      <c r="F68" s="35"/>
      <c r="G68" s="35">
        <f t="shared" si="6"/>
        <v>22163.928603773591</v>
      </c>
      <c r="H68" s="35">
        <f t="shared" si="7"/>
        <v>20532.987975460128</v>
      </c>
      <c r="I68" s="35">
        <f t="shared" si="8"/>
        <v>20739.315102997825</v>
      </c>
      <c r="J68" s="35">
        <f t="shared" si="9"/>
        <v>20329.100491205834</v>
      </c>
      <c r="K68" s="35">
        <f t="shared" si="4"/>
        <v>15897.872162398335</v>
      </c>
      <c r="L68" s="81">
        <f t="shared" si="10"/>
        <v>359769.98145786859</v>
      </c>
      <c r="M68" s="35">
        <f t="shared" si="11"/>
        <v>0</v>
      </c>
      <c r="N68" s="35">
        <f t="shared" si="12"/>
        <v>89942.495364467119</v>
      </c>
      <c r="O68" s="35">
        <f t="shared" si="13"/>
        <v>449712.47682233574</v>
      </c>
      <c r="P68" s="35">
        <v>429385</v>
      </c>
      <c r="Q68" s="36">
        <f t="shared" si="16"/>
        <v>20327.476822335739</v>
      </c>
      <c r="R68" s="10" t="s">
        <v>24</v>
      </c>
      <c r="S68" s="59">
        <f t="shared" si="14"/>
        <v>3.2248269998398436E-2</v>
      </c>
      <c r="T68" s="59">
        <f t="shared" si="15"/>
        <v>3.2313673631632928E-2</v>
      </c>
      <c r="U68" s="61">
        <f t="shared" si="18"/>
        <v>-6.5403633234491221E-5</v>
      </c>
      <c r="V68" s="24"/>
      <c r="W68" s="17"/>
      <c r="X68" s="18"/>
    </row>
    <row r="69" spans="1:24">
      <c r="A69" s="10" t="s">
        <v>25</v>
      </c>
      <c r="B69" s="35">
        <f t="shared" si="1"/>
        <v>42541.7674511109</v>
      </c>
      <c r="C69" s="35">
        <f t="shared" si="2"/>
        <v>50854.423394149751</v>
      </c>
      <c r="D69" s="35">
        <f t="shared" si="3"/>
        <v>38704.889386416042</v>
      </c>
      <c r="E69" s="35">
        <f t="shared" si="5"/>
        <v>0</v>
      </c>
      <c r="F69" s="35"/>
      <c r="G69" s="35">
        <f t="shared" si="6"/>
        <v>9162.7414339622665</v>
      </c>
      <c r="H69" s="35">
        <f t="shared" si="7"/>
        <v>6249.1702534009073</v>
      </c>
      <c r="I69" s="35">
        <f t="shared" si="8"/>
        <v>6119.032158767377</v>
      </c>
      <c r="J69" s="35">
        <f t="shared" si="9"/>
        <v>7247.7662620820802</v>
      </c>
      <c r="K69" s="35">
        <f t="shared" si="4"/>
        <v>7011.5615433219073</v>
      </c>
      <c r="L69" s="81">
        <f t="shared" si="10"/>
        <v>167891.35188321123</v>
      </c>
      <c r="M69" s="35">
        <f t="shared" si="11"/>
        <v>0</v>
      </c>
      <c r="N69" s="35">
        <f t="shared" si="12"/>
        <v>41972.837970802793</v>
      </c>
      <c r="O69" s="35">
        <f t="shared" si="13"/>
        <v>209864.18985401402</v>
      </c>
      <c r="P69" s="35">
        <v>198865</v>
      </c>
      <c r="Q69" s="36">
        <f t="shared" si="16"/>
        <v>10999.189854014025</v>
      </c>
      <c r="R69" s="10" t="s">
        <v>25</v>
      </c>
      <c r="S69" s="59">
        <f t="shared" si="14"/>
        <v>1.5049075589870895E-2</v>
      </c>
      <c r="T69" s="59">
        <f t="shared" si="15"/>
        <v>1.4965727043922544E-2</v>
      </c>
      <c r="U69" s="61">
        <f t="shared" si="18"/>
        <v>8.3348545948351213E-5</v>
      </c>
      <c r="V69" s="24"/>
      <c r="W69" s="17"/>
      <c r="X69" s="18"/>
    </row>
    <row r="70" spans="1:24">
      <c r="A70" s="10" t="s">
        <v>26</v>
      </c>
      <c r="B70" s="35">
        <f t="shared" si="1"/>
        <v>342080.36259057245</v>
      </c>
      <c r="C70" s="35">
        <f t="shared" si="2"/>
        <v>191731.04774964039</v>
      </c>
      <c r="D70" s="35">
        <f t="shared" si="3"/>
        <v>37622.170424500757</v>
      </c>
      <c r="E70" s="35">
        <f t="shared" si="5"/>
        <v>0</v>
      </c>
      <c r="F70" s="35"/>
      <c r="G70" s="35">
        <f t="shared" si="6"/>
        <v>56400.388150943407</v>
      </c>
      <c r="H70" s="35">
        <f t="shared" si="7"/>
        <v>50365.336447052556</v>
      </c>
      <c r="I70" s="35">
        <f t="shared" si="8"/>
        <v>45075.313230614644</v>
      </c>
      <c r="J70" s="35">
        <f t="shared" si="9"/>
        <v>44989.18326097291</v>
      </c>
      <c r="K70" s="35">
        <f t="shared" si="4"/>
        <v>56954.876921422336</v>
      </c>
      <c r="L70" s="81">
        <f t="shared" si="10"/>
        <v>825218.67877571948</v>
      </c>
      <c r="M70" s="35">
        <f t="shared" si="11"/>
        <v>0</v>
      </c>
      <c r="N70" s="35">
        <f t="shared" si="12"/>
        <v>206304.66969392981</v>
      </c>
      <c r="O70" s="35">
        <f>SUM(L70:N70)</f>
        <v>1031523.3484696493</v>
      </c>
      <c r="P70" s="35">
        <v>986224</v>
      </c>
      <c r="Q70" s="36">
        <f t="shared" si="16"/>
        <v>45299.348469649325</v>
      </c>
      <c r="R70" s="10" t="s">
        <v>26</v>
      </c>
      <c r="S70" s="59">
        <f t="shared" si="14"/>
        <v>7.3969136204871097E-2</v>
      </c>
      <c r="T70" s="59">
        <f t="shared" si="15"/>
        <v>7.4218988701709537E-2</v>
      </c>
      <c r="U70" s="61">
        <f t="shared" si="18"/>
        <v>-2.4985249683844024E-4</v>
      </c>
      <c r="V70" s="24"/>
      <c r="W70" s="17"/>
      <c r="X70" s="18"/>
    </row>
    <row r="71" spans="1:24">
      <c r="A71" s="10" t="s">
        <v>27</v>
      </c>
      <c r="B71" s="35">
        <f t="shared" si="1"/>
        <v>49923.099189910259</v>
      </c>
      <c r="C71" s="35">
        <f t="shared" si="2"/>
        <v>52573.984360514238</v>
      </c>
      <c r="D71" s="35">
        <f t="shared" si="3"/>
        <v>47451.386120991941</v>
      </c>
      <c r="E71" s="35">
        <f t="shared" si="5"/>
        <v>0</v>
      </c>
      <c r="F71" s="35"/>
      <c r="G71" s="35">
        <f t="shared" si="6"/>
        <v>9286.5622641509453</v>
      </c>
      <c r="H71" s="35">
        <f t="shared" si="7"/>
        <v>11977.576319018408</v>
      </c>
      <c r="I71" s="35">
        <f t="shared" si="8"/>
        <v>10883.469412158769</v>
      </c>
      <c r="J71" s="35">
        <f t="shared" si="9"/>
        <v>11490.361147203297</v>
      </c>
      <c r="K71" s="35">
        <f t="shared" si="4"/>
        <v>11098.514528466763</v>
      </c>
      <c r="L71" s="81">
        <f t="shared" si="10"/>
        <v>204684.95334241464</v>
      </c>
      <c r="M71" s="35">
        <f t="shared" si="11"/>
        <v>0</v>
      </c>
      <c r="N71" s="35">
        <f t="shared" si="12"/>
        <v>51171.238335603644</v>
      </c>
      <c r="O71" s="35">
        <f t="shared" si="13"/>
        <v>255856.19167801828</v>
      </c>
      <c r="P71" s="35">
        <v>244863</v>
      </c>
      <c r="Q71" s="36">
        <f t="shared" si="16"/>
        <v>10993.19167801828</v>
      </c>
      <c r="R71" s="10" t="s">
        <v>27</v>
      </c>
      <c r="S71" s="59">
        <f t="shared" si="14"/>
        <v>1.8347099480751878E-2</v>
      </c>
      <c r="T71" s="59">
        <f t="shared" si="15"/>
        <v>1.8427339256058162E-2</v>
      </c>
      <c r="U71" s="61">
        <f t="shared" si="18"/>
        <v>-8.0239775306283762E-5</v>
      </c>
      <c r="V71" s="24"/>
      <c r="W71" s="17"/>
      <c r="X71" s="18"/>
    </row>
    <row r="72" spans="1:24">
      <c r="A72" s="43" t="s">
        <v>28</v>
      </c>
      <c r="B72" s="34">
        <f t="shared" si="1"/>
        <v>16367.300812120322</v>
      </c>
      <c r="C72" s="34">
        <f t="shared" si="2"/>
        <v>24774.41540428836</v>
      </c>
      <c r="D72" s="34">
        <f t="shared" si="3"/>
        <v>55533.696065104785</v>
      </c>
      <c r="E72" s="34">
        <f>E126*$E$38</f>
        <v>0</v>
      </c>
      <c r="F72" s="34"/>
      <c r="G72" s="34">
        <f t="shared" si="6"/>
        <v>4395.639471698114</v>
      </c>
      <c r="H72" s="34">
        <f t="shared" si="7"/>
        <v>6472.3549053080833</v>
      </c>
      <c r="I72" s="34">
        <f t="shared" si="8"/>
        <v>4717.7270842404969</v>
      </c>
      <c r="J72" s="34">
        <f>J126*$J$38</f>
        <v>3270.3335572809383</v>
      </c>
      <c r="K72" s="34">
        <f t="shared" si="4"/>
        <v>3149.578447267595</v>
      </c>
      <c r="L72" s="80">
        <f t="shared" si="10"/>
        <v>118681.0457473087</v>
      </c>
      <c r="M72" s="34">
        <f t="shared" si="11"/>
        <v>0</v>
      </c>
      <c r="N72" s="34">
        <f t="shared" si="12"/>
        <v>29670.261436827164</v>
      </c>
      <c r="O72" s="34">
        <f t="shared" si="13"/>
        <v>148351.30718413586</v>
      </c>
      <c r="P72" s="34">
        <v>148703</v>
      </c>
      <c r="Q72" s="34">
        <f t="shared" si="16"/>
        <v>-351.69281586413854</v>
      </c>
      <c r="R72" s="43" t="s">
        <v>28</v>
      </c>
      <c r="S72" s="58">
        <f t="shared" si="14"/>
        <v>1.0638070445573525E-2</v>
      </c>
      <c r="T72" s="58">
        <f t="shared" si="15"/>
        <v>1.1190750049593514E-2</v>
      </c>
      <c r="U72" s="60">
        <f>+S72-T72</f>
        <v>-5.526796040199889E-4</v>
      </c>
      <c r="V72" s="24"/>
      <c r="W72" s="17"/>
      <c r="X72" s="18"/>
    </row>
    <row r="73" spans="1:24">
      <c r="A73" s="10" t="s">
        <v>29</v>
      </c>
      <c r="B73" s="35">
        <f t="shared" si="1"/>
        <v>179398.45399951492</v>
      </c>
      <c r="C73" s="35">
        <f t="shared" si="2"/>
        <v>126069.29381179641</v>
      </c>
      <c r="D73" s="35">
        <f t="shared" si="3"/>
        <v>45267.281182487517</v>
      </c>
      <c r="E73" s="35">
        <f t="shared" si="5"/>
        <v>0</v>
      </c>
      <c r="F73" s="35"/>
      <c r="G73" s="35">
        <f t="shared" si="6"/>
        <v>21792.466113207549</v>
      </c>
      <c r="H73" s="35">
        <f t="shared" si="7"/>
        <v>16515.664241130969</v>
      </c>
      <c r="I73" s="35">
        <f t="shared" si="8"/>
        <v>21159.706625355888</v>
      </c>
      <c r="J73" s="35">
        <f t="shared" si="9"/>
        <v>28814.29026144827</v>
      </c>
      <c r="K73" s="35">
        <f t="shared" si="4"/>
        <v>30858.369786919411</v>
      </c>
      <c r="L73" s="81">
        <f t="shared" si="10"/>
        <v>469875.52602186089</v>
      </c>
      <c r="M73" s="35">
        <f t="shared" si="11"/>
        <v>0</v>
      </c>
      <c r="N73" s="35">
        <f t="shared" si="12"/>
        <v>117468.88150546518</v>
      </c>
      <c r="O73" s="35">
        <f t="shared" si="13"/>
        <v>587344.40752732602</v>
      </c>
      <c r="P73" s="35">
        <v>536712</v>
      </c>
      <c r="Q73" s="36">
        <f t="shared" si="16"/>
        <v>50632.407527326024</v>
      </c>
      <c r="R73" s="10" t="s">
        <v>29</v>
      </c>
      <c r="S73" s="59">
        <f t="shared" si="14"/>
        <v>4.2117668537520643E-2</v>
      </c>
      <c r="T73" s="59">
        <f t="shared" si="15"/>
        <v>4.0390643367097058E-2</v>
      </c>
      <c r="U73" s="61">
        <f t="shared" si="18"/>
        <v>1.7270251704235851E-3</v>
      </c>
      <c r="V73" s="24"/>
      <c r="W73" s="17"/>
      <c r="X73" s="18"/>
    </row>
    <row r="74" spans="1:24">
      <c r="A74" s="43" t="s">
        <v>30</v>
      </c>
      <c r="B74" s="34">
        <f t="shared" si="1"/>
        <v>18736.500641325747</v>
      </c>
      <c r="C74" s="34">
        <f t="shared" si="2"/>
        <v>18787.795743611994</v>
      </c>
      <c r="D74" s="34">
        <f t="shared" si="3"/>
        <v>47961.207848660619</v>
      </c>
      <c r="E74" s="34">
        <f>E128*$E$38</f>
        <v>0</v>
      </c>
      <c r="F74" s="34"/>
      <c r="G74" s="34">
        <f t="shared" si="6"/>
        <v>4457.5498867924534</v>
      </c>
      <c r="H74" s="34">
        <f t="shared" si="7"/>
        <v>4761.2725740197393</v>
      </c>
      <c r="I74" s="34">
        <f t="shared" si="8"/>
        <v>4530.8864076369118</v>
      </c>
      <c r="J74" s="34">
        <f>J128*$J$38</f>
        <v>2916.783983520837</v>
      </c>
      <c r="K74" s="34">
        <f t="shared" si="4"/>
        <v>6074.1870054446472</v>
      </c>
      <c r="L74" s="80">
        <f t="shared" si="10"/>
        <v>108226.18409101294</v>
      </c>
      <c r="M74" s="34">
        <f t="shared" si="11"/>
        <v>0</v>
      </c>
      <c r="N74" s="34">
        <f t="shared" si="12"/>
        <v>27056.546022753228</v>
      </c>
      <c r="O74" s="34">
        <f t="shared" si="13"/>
        <v>135282.73011376616</v>
      </c>
      <c r="P74" s="34">
        <v>135825</v>
      </c>
      <c r="Q74" s="34">
        <f t="shared" si="16"/>
        <v>-542.26988623384386</v>
      </c>
      <c r="R74" s="43" t="s">
        <v>30</v>
      </c>
      <c r="S74" s="58">
        <f t="shared" si="14"/>
        <v>9.7009405601897677E-3</v>
      </c>
      <c r="T74" s="58">
        <f t="shared" si="15"/>
        <v>1.0221606998419931E-2</v>
      </c>
      <c r="U74" s="60">
        <f>+S74-T74</f>
        <v>-5.2066643823016345E-4</v>
      </c>
      <c r="V74" s="24"/>
      <c r="W74" s="17"/>
      <c r="X74" s="18"/>
    </row>
    <row r="75" spans="1:24">
      <c r="A75" s="10" t="s">
        <v>31</v>
      </c>
      <c r="B75" s="35">
        <f t="shared" si="1"/>
        <v>44420.137036815591</v>
      </c>
      <c r="C75" s="35">
        <f t="shared" si="2"/>
        <v>37862.184981618069</v>
      </c>
      <c r="D75" s="35">
        <f t="shared" si="3"/>
        <v>41867.756091522111</v>
      </c>
      <c r="E75" s="35">
        <f t="shared" si="5"/>
        <v>0</v>
      </c>
      <c r="F75" s="35"/>
      <c r="G75" s="35">
        <f t="shared" si="6"/>
        <v>9224.651849056605</v>
      </c>
      <c r="H75" s="35">
        <f t="shared" si="7"/>
        <v>7588.2781648439595</v>
      </c>
      <c r="I75" s="35">
        <f t="shared" si="8"/>
        <v>7660.4677407469444</v>
      </c>
      <c r="J75" s="35">
        <f t="shared" si="9"/>
        <v>7424.5410489621308</v>
      </c>
      <c r="K75" s="35">
        <f t="shared" si="4"/>
        <v>6824.0866357464547</v>
      </c>
      <c r="L75" s="81">
        <f t="shared" si="10"/>
        <v>162872.10354931187</v>
      </c>
      <c r="M75" s="35">
        <f t="shared" si="11"/>
        <v>0</v>
      </c>
      <c r="N75" s="35">
        <f t="shared" si="12"/>
        <v>40718.025887327953</v>
      </c>
      <c r="O75" s="35">
        <f t="shared" si="13"/>
        <v>203590.12943663984</v>
      </c>
      <c r="P75" s="35">
        <v>187985</v>
      </c>
      <c r="Q75" s="36">
        <f t="shared" si="16"/>
        <v>15605.129436639836</v>
      </c>
      <c r="R75" s="10" t="s">
        <v>31</v>
      </c>
      <c r="S75" s="59">
        <f t="shared" si="14"/>
        <v>1.4599171251535896E-2</v>
      </c>
      <c r="T75" s="59">
        <f t="shared" si="15"/>
        <v>1.4146944904089607E-2</v>
      </c>
      <c r="U75" s="61">
        <f t="shared" si="18"/>
        <v>4.5222634744628877E-4</v>
      </c>
      <c r="V75" s="24"/>
      <c r="W75" s="17"/>
      <c r="X75" s="18"/>
    </row>
    <row r="76" spans="1:24">
      <c r="A76" s="10" t="s">
        <v>32</v>
      </c>
      <c r="B76" s="35">
        <f t="shared" si="1"/>
        <v>49149.097652082193</v>
      </c>
      <c r="C76" s="35">
        <f t="shared" si="2"/>
        <v>41778.962738337184</v>
      </c>
      <c r="D76" s="35">
        <f t="shared" si="3"/>
        <v>58558.767381671649</v>
      </c>
      <c r="E76" s="35">
        <f t="shared" si="5"/>
        <v>0</v>
      </c>
      <c r="F76" s="35"/>
      <c r="G76" s="35">
        <f t="shared" si="6"/>
        <v>9410.3830943396242</v>
      </c>
      <c r="H76" s="35">
        <f t="shared" si="7"/>
        <v>11010.442827420648</v>
      </c>
      <c r="I76" s="35">
        <f t="shared" si="8"/>
        <v>10509.788058951603</v>
      </c>
      <c r="J76" s="35">
        <f t="shared" si="9"/>
        <v>10606.487212803044</v>
      </c>
      <c r="K76" s="35">
        <f t="shared" si="4"/>
        <v>9861.1801384687788</v>
      </c>
      <c r="L76" s="81">
        <f t="shared" si="10"/>
        <v>200885.10910407474</v>
      </c>
      <c r="M76" s="35">
        <f t="shared" si="11"/>
        <v>0</v>
      </c>
      <c r="N76" s="35">
        <f t="shared" si="12"/>
        <v>50221.277276018671</v>
      </c>
      <c r="O76" s="35">
        <f t="shared" si="13"/>
        <v>251106.38638009341</v>
      </c>
      <c r="P76" s="35">
        <v>220405</v>
      </c>
      <c r="Q76" s="36">
        <f t="shared" si="16"/>
        <v>30701.386380093405</v>
      </c>
      <c r="R76" s="10" t="s">
        <v>32</v>
      </c>
      <c r="S76" s="59">
        <f t="shared" si="14"/>
        <v>1.8006497403687829E-2</v>
      </c>
      <c r="T76" s="59">
        <f t="shared" si="15"/>
        <v>1.6586735067084447E-2</v>
      </c>
      <c r="U76" s="61">
        <f t="shared" si="18"/>
        <v>1.4197623366033821E-3</v>
      </c>
      <c r="V76" s="24"/>
      <c r="W76" s="17"/>
      <c r="X76" s="18"/>
    </row>
    <row r="77" spans="1:24">
      <c r="A77" s="10" t="s">
        <v>33</v>
      </c>
      <c r="B77" s="35">
        <f t="shared" si="1"/>
        <v>45043.113884335748</v>
      </c>
      <c r="C77" s="35">
        <f t="shared" si="2"/>
        <v>41205.775749549015</v>
      </c>
      <c r="D77" s="35">
        <f t="shared" si="3"/>
        <v>50043.244778524953</v>
      </c>
      <c r="E77" s="35">
        <f t="shared" si="5"/>
        <v>0</v>
      </c>
      <c r="F77" s="35"/>
      <c r="G77" s="35">
        <f t="shared" si="6"/>
        <v>10462.860150943397</v>
      </c>
      <c r="H77" s="35">
        <f t="shared" si="7"/>
        <v>9596.9400320085369</v>
      </c>
      <c r="I77" s="35">
        <f t="shared" si="8"/>
        <v>8921.6423078211374</v>
      </c>
      <c r="J77" s="35">
        <f t="shared" si="9"/>
        <v>10694.874606243069</v>
      </c>
      <c r="K77" s="35">
        <f t="shared" si="4"/>
        <v>11660.939251193118</v>
      </c>
      <c r="L77" s="81">
        <f t="shared" si="10"/>
        <v>187629.39076061899</v>
      </c>
      <c r="M77" s="35">
        <f t="shared" si="11"/>
        <v>0</v>
      </c>
      <c r="N77" s="35">
        <f t="shared" si="12"/>
        <v>46907.347690154733</v>
      </c>
      <c r="O77" s="35">
        <f t="shared" si="13"/>
        <v>234536.73845077373</v>
      </c>
      <c r="P77" s="35">
        <v>222203</v>
      </c>
      <c r="Q77" s="36">
        <f t="shared" si="16"/>
        <v>12333.73845077373</v>
      </c>
      <c r="R77" s="10" t="s">
        <v>33</v>
      </c>
      <c r="S77" s="59">
        <f t="shared" si="14"/>
        <v>1.6818310489286958E-2</v>
      </c>
      <c r="T77" s="59">
        <f t="shared" si="15"/>
        <v>1.6722044836148749E-2</v>
      </c>
      <c r="U77" s="61">
        <f t="shared" si="18"/>
        <v>9.626565313820834E-5</v>
      </c>
      <c r="V77" s="24"/>
      <c r="W77" s="17"/>
      <c r="X77" s="18"/>
    </row>
    <row r="78" spans="1:24">
      <c r="A78" s="43" t="s">
        <v>35</v>
      </c>
      <c r="B78" s="34">
        <f t="shared" si="1"/>
        <v>14309.589406674977</v>
      </c>
      <c r="C78" s="34">
        <f t="shared" si="2"/>
        <v>18310.139919621859</v>
      </c>
      <c r="D78" s="34">
        <f t="shared" si="3"/>
        <v>58276.830813563975</v>
      </c>
      <c r="E78" s="34">
        <f>E132*$E$38</f>
        <v>0</v>
      </c>
      <c r="F78" s="34"/>
      <c r="G78" s="34">
        <f t="shared" si="6"/>
        <v>3157.4311698113211</v>
      </c>
      <c r="H78" s="34">
        <f t="shared" si="7"/>
        <v>5579.6162976793821</v>
      </c>
      <c r="I78" s="34">
        <f t="shared" si="8"/>
        <v>5324.9592832021444</v>
      </c>
      <c r="J78" s="34">
        <f>J132*$J$38</f>
        <v>3181.946163840913</v>
      </c>
      <c r="K78" s="34">
        <f t="shared" si="4"/>
        <v>3149.578447267595</v>
      </c>
      <c r="L78" s="80">
        <f t="shared" si="10"/>
        <v>111290.09150166216</v>
      </c>
      <c r="M78" s="34">
        <f t="shared" si="11"/>
        <v>0</v>
      </c>
      <c r="N78" s="34">
        <f t="shared" si="12"/>
        <v>27822.522875415529</v>
      </c>
      <c r="O78" s="34">
        <f t="shared" si="13"/>
        <v>139112.6143770777</v>
      </c>
      <c r="P78" s="34">
        <v>132989</v>
      </c>
      <c r="Q78" s="34">
        <f t="shared" si="16"/>
        <v>6123.614377077698</v>
      </c>
      <c r="R78" s="43" t="s">
        <v>35</v>
      </c>
      <c r="S78" s="58">
        <f t="shared" si="14"/>
        <v>9.9755763511702369E-3</v>
      </c>
      <c r="T78" s="58">
        <f t="shared" si="15"/>
        <v>1.0008181800941419E-2</v>
      </c>
      <c r="U78" s="60">
        <f>+S78-T78</f>
        <v>-3.2605449771181891E-5</v>
      </c>
      <c r="V78" s="24"/>
      <c r="W78" s="17"/>
      <c r="X78" s="18"/>
    </row>
    <row r="79" spans="1:24">
      <c r="A79" s="10" t="s">
        <v>36</v>
      </c>
      <c r="B79" s="35">
        <f t="shared" si="1"/>
        <v>189215.05886952943</v>
      </c>
      <c r="C79" s="35">
        <f t="shared" si="2"/>
        <v>130081.60273331354</v>
      </c>
      <c r="D79" s="35">
        <f t="shared" si="3"/>
        <v>37415.301602133906</v>
      </c>
      <c r="E79" s="35">
        <f t="shared" si="5"/>
        <v>0</v>
      </c>
      <c r="F79" s="35"/>
      <c r="G79" s="35">
        <f t="shared" si="6"/>
        <v>25816.643094339626</v>
      </c>
      <c r="H79" s="35">
        <f t="shared" si="7"/>
        <v>41437.950370765546</v>
      </c>
      <c r="I79" s="35">
        <f t="shared" si="8"/>
        <v>33024.089589683477</v>
      </c>
      <c r="J79" s="35">
        <f t="shared" si="9"/>
        <v>22803.947507526547</v>
      </c>
      <c r="K79" s="35">
        <f t="shared" si="4"/>
        <v>24709.192818444582</v>
      </c>
      <c r="L79" s="81">
        <f t="shared" si="10"/>
        <v>504503.78658573661</v>
      </c>
      <c r="M79" s="35">
        <f t="shared" si="11"/>
        <v>0</v>
      </c>
      <c r="N79" s="35">
        <f t="shared" si="12"/>
        <v>126125.94664643411</v>
      </c>
      <c r="O79" s="35">
        <f t="shared" si="13"/>
        <v>630629.73323217069</v>
      </c>
      <c r="P79" s="35">
        <v>600358</v>
      </c>
      <c r="Q79" s="36">
        <f t="shared" si="16"/>
        <v>30271.733232170693</v>
      </c>
      <c r="R79" s="10" t="s">
        <v>36</v>
      </c>
      <c r="S79" s="59">
        <f t="shared" si="14"/>
        <v>4.5221600365611563E-2</v>
      </c>
      <c r="T79" s="59">
        <f t="shared" si="15"/>
        <v>4.5180368373696982E-2</v>
      </c>
      <c r="U79" s="61">
        <f t="shared" si="18"/>
        <v>4.1231991914580934E-5</v>
      </c>
      <c r="V79" s="24"/>
      <c r="W79" s="17"/>
      <c r="X79" s="18"/>
    </row>
    <row r="80" spans="1:24">
      <c r="A80" s="10" t="s">
        <v>37</v>
      </c>
      <c r="B80" s="35">
        <f t="shared" si="1"/>
        <v>26212.222811567553</v>
      </c>
      <c r="C80" s="35">
        <f t="shared" si="2"/>
        <v>40154.932936770718</v>
      </c>
      <c r="D80" s="35">
        <f t="shared" si="3"/>
        <v>58257.951795806897</v>
      </c>
      <c r="E80" s="35">
        <f t="shared" si="5"/>
        <v>0</v>
      </c>
      <c r="F80" s="35"/>
      <c r="G80" s="35">
        <f t="shared" si="6"/>
        <v>5200.4748679245295</v>
      </c>
      <c r="H80" s="35">
        <f t="shared" si="7"/>
        <v>8183.4372365964273</v>
      </c>
      <c r="I80" s="35">
        <f t="shared" si="8"/>
        <v>8594.6711237648651</v>
      </c>
      <c r="J80" s="35">
        <f t="shared" si="9"/>
        <v>4772.9192457613699</v>
      </c>
      <c r="K80" s="35">
        <f t="shared" si="4"/>
        <v>5886.7120978691946</v>
      </c>
      <c r="L80" s="81">
        <f t="shared" si="10"/>
        <v>157263.32211606155</v>
      </c>
      <c r="M80" s="35">
        <f t="shared" si="11"/>
        <v>0</v>
      </c>
      <c r="N80" s="35">
        <f t="shared" si="12"/>
        <v>39315.830529015373</v>
      </c>
      <c r="O80" s="35">
        <f t="shared" si="13"/>
        <v>196579.15264507692</v>
      </c>
      <c r="P80" s="35">
        <v>195092</v>
      </c>
      <c r="Q80" s="36">
        <f t="shared" si="16"/>
        <v>1487.1526450769161</v>
      </c>
      <c r="R80" s="10" t="s">
        <v>37</v>
      </c>
      <c r="S80" s="59">
        <f t="shared" si="14"/>
        <v>1.4096423642387069E-2</v>
      </c>
      <c r="T80" s="59">
        <f t="shared" si="15"/>
        <v>1.4681787244879375E-2</v>
      </c>
      <c r="U80" s="61">
        <f t="shared" si="18"/>
        <v>-5.8536360249230625E-4</v>
      </c>
      <c r="V80" s="24"/>
      <c r="W80" s="17"/>
      <c r="X80" s="18"/>
    </row>
    <row r="81" spans="1:24">
      <c r="A81" s="10" t="s">
        <v>38</v>
      </c>
      <c r="B81" s="35">
        <f t="shared" si="1"/>
        <v>19246.20897111496</v>
      </c>
      <c r="C81" s="35">
        <f t="shared" si="2"/>
        <v>34327.53188409107</v>
      </c>
      <c r="D81" s="35">
        <f t="shared" si="3"/>
        <v>60928.213658767498</v>
      </c>
      <c r="E81" s="35">
        <f t="shared" si="5"/>
        <v>0</v>
      </c>
      <c r="F81" s="35"/>
      <c r="G81" s="35">
        <f t="shared" si="6"/>
        <v>5200.4748679245295</v>
      </c>
      <c r="H81" s="35">
        <f t="shared" si="7"/>
        <v>6323.5651373699666</v>
      </c>
      <c r="I81" s="35">
        <f t="shared" si="8"/>
        <v>5792.0609747111039</v>
      </c>
      <c r="J81" s="35">
        <f t="shared" si="9"/>
        <v>3712.2705244810654</v>
      </c>
      <c r="K81" s="35">
        <f t="shared" si="4"/>
        <v>4836.8526154466635</v>
      </c>
      <c r="L81" s="81">
        <f t="shared" si="10"/>
        <v>140367.17863390688</v>
      </c>
      <c r="M81" s="35">
        <f t="shared" si="11"/>
        <v>0</v>
      </c>
      <c r="N81" s="35">
        <f t="shared" si="12"/>
        <v>35091.794658476705</v>
      </c>
      <c r="O81" s="35">
        <f t="shared" si="13"/>
        <v>175458.9732923836</v>
      </c>
      <c r="P81" s="35">
        <v>167924</v>
      </c>
      <c r="Q81" s="36">
        <f t="shared" si="16"/>
        <v>7534.9732923835982</v>
      </c>
      <c r="R81" s="10" t="s">
        <v>38</v>
      </c>
      <c r="S81" s="59">
        <f t="shared" si="14"/>
        <v>1.2581924309406974E-2</v>
      </c>
      <c r="T81" s="59">
        <f t="shared" si="15"/>
        <v>1.2637240078061244E-2</v>
      </c>
      <c r="U81" s="61">
        <f t="shared" si="18"/>
        <v>-5.5315768654270667E-5</v>
      </c>
      <c r="V81" s="24"/>
      <c r="W81" s="17"/>
      <c r="X81" s="18"/>
    </row>
    <row r="82" spans="1:24">
      <c r="A82" s="43" t="s">
        <v>34</v>
      </c>
      <c r="B82" s="34">
        <f t="shared" si="1"/>
        <v>4445.7893209392578</v>
      </c>
      <c r="C82" s="34">
        <f t="shared" si="2"/>
        <v>6305.0568766697879</v>
      </c>
      <c r="D82" s="34">
        <f t="shared" si="3"/>
        <v>58252.56003719553</v>
      </c>
      <c r="E82" s="34">
        <f>E136*$E$38</f>
        <v>0</v>
      </c>
      <c r="F82" s="34"/>
      <c r="G82" s="34">
        <f t="shared" si="6"/>
        <v>681.0145660377359</v>
      </c>
      <c r="H82" s="34">
        <f t="shared" si="7"/>
        <v>743.94883969058435</v>
      </c>
      <c r="I82" s="34">
        <f t="shared" si="8"/>
        <v>747.36270641433612</v>
      </c>
      <c r="J82" s="34">
        <f>J136*$J$38</f>
        <v>530.32436064015224</v>
      </c>
      <c r="K82" s="34">
        <f t="shared" si="4"/>
        <v>674.90966727162754</v>
      </c>
      <c r="L82" s="80">
        <f>SUM(B82:K82)</f>
        <v>72380.966374858996</v>
      </c>
      <c r="M82" s="34">
        <f t="shared" si="11"/>
        <v>0</v>
      </c>
      <c r="N82" s="34">
        <f t="shared" si="12"/>
        <v>18095.241593714742</v>
      </c>
      <c r="O82" s="34">
        <f t="shared" si="13"/>
        <v>90476.207968573741</v>
      </c>
      <c r="P82" s="34">
        <v>92209</v>
      </c>
      <c r="Q82" s="34">
        <f t="shared" si="16"/>
        <v>-1732.7920314262592</v>
      </c>
      <c r="R82" s="43" t="s">
        <v>34</v>
      </c>
      <c r="S82" s="58">
        <f t="shared" si="14"/>
        <v>6.4879258045457489E-3</v>
      </c>
      <c r="T82" s="58">
        <f t="shared" si="15"/>
        <v>6.939253890795534E-3</v>
      </c>
      <c r="U82" s="60">
        <f t="shared" ref="U82:U93" si="19">+S82-T82</f>
        <v>-4.5132808624978506E-4</v>
      </c>
      <c r="V82" s="24"/>
      <c r="W82" s="17"/>
      <c r="X82" s="18"/>
    </row>
    <row r="83" spans="1:24">
      <c r="A83" s="32" t="s">
        <v>39</v>
      </c>
      <c r="B83" s="36">
        <f t="shared" si="1"/>
        <v>28383.202734743838</v>
      </c>
      <c r="C83" s="36">
        <f t="shared" si="2"/>
        <v>27353.756853835086</v>
      </c>
      <c r="D83" s="36">
        <f t="shared" si="3"/>
        <v>50033.299777575332</v>
      </c>
      <c r="E83" s="36">
        <f>E137*$E$38</f>
        <v>0</v>
      </c>
      <c r="F83" s="36"/>
      <c r="G83" s="36">
        <f t="shared" si="6"/>
        <v>5076.6540377358497</v>
      </c>
      <c r="H83" s="36">
        <f t="shared" si="7"/>
        <v>6844.3293251533751</v>
      </c>
      <c r="I83" s="36">
        <f t="shared" si="8"/>
        <v>5651.9304672584158</v>
      </c>
      <c r="J83" s="36">
        <f>J137*$J$38</f>
        <v>5833.5679670416739</v>
      </c>
      <c r="K83" s="36">
        <f t="shared" si="4"/>
        <v>7199.0364508973589</v>
      </c>
      <c r="L83" s="87">
        <f t="shared" si="10"/>
        <v>136375.77761424094</v>
      </c>
      <c r="M83" s="36">
        <f t="shared" si="11"/>
        <v>0</v>
      </c>
      <c r="N83" s="36">
        <f t="shared" si="12"/>
        <v>34093.944403560221</v>
      </c>
      <c r="O83" s="36">
        <f t="shared" si="13"/>
        <v>170469.72201780116</v>
      </c>
      <c r="P83" s="36">
        <v>162833</v>
      </c>
      <c r="Q83" s="36">
        <f t="shared" si="16"/>
        <v>7636.722017801163</v>
      </c>
      <c r="R83" s="32" t="s">
        <v>39</v>
      </c>
      <c r="S83" s="59">
        <f t="shared" si="14"/>
        <v>1.2224151887059548E-2</v>
      </c>
      <c r="T83" s="59">
        <f t="shared" si="15"/>
        <v>1.225411325141699E-2</v>
      </c>
      <c r="U83" s="88">
        <f t="shared" si="19"/>
        <v>-2.9961364357442011E-5</v>
      </c>
      <c r="V83" s="24"/>
      <c r="W83" s="17"/>
      <c r="X83" s="18"/>
    </row>
    <row r="84" spans="1:24">
      <c r="A84" s="10" t="s">
        <v>40</v>
      </c>
      <c r="B84" s="35">
        <f t="shared" si="1"/>
        <v>46789.336866021018</v>
      </c>
      <c r="C84" s="35">
        <f t="shared" si="2"/>
        <v>39167.777567191108</v>
      </c>
      <c r="D84" s="35">
        <f t="shared" si="3"/>
        <v>42363.716049261158</v>
      </c>
      <c r="E84" s="35">
        <f t="shared" si="5"/>
        <v>0</v>
      </c>
      <c r="F84" s="35"/>
      <c r="G84" s="35">
        <f t="shared" si="6"/>
        <v>10958.143471698115</v>
      </c>
      <c r="H84" s="35">
        <f t="shared" si="7"/>
        <v>6769.9344411843167</v>
      </c>
      <c r="I84" s="35">
        <f t="shared" si="8"/>
        <v>8688.0914620666572</v>
      </c>
      <c r="J84" s="35">
        <f t="shared" si="9"/>
        <v>5391.6309998415472</v>
      </c>
      <c r="K84" s="35">
        <f t="shared" si="4"/>
        <v>9636.2102493782368</v>
      </c>
      <c r="L84" s="81">
        <f t="shared" si="10"/>
        <v>169764.84110664212</v>
      </c>
      <c r="M84" s="35">
        <f t="shared" si="11"/>
        <v>0</v>
      </c>
      <c r="N84" s="35">
        <f t="shared" si="12"/>
        <v>42441.210276660517</v>
      </c>
      <c r="O84" s="35">
        <f t="shared" si="13"/>
        <v>212206.05138330263</v>
      </c>
      <c r="P84" s="35">
        <v>195132</v>
      </c>
      <c r="Q84" s="36">
        <f t="shared" si="16"/>
        <v>17074.051383302634</v>
      </c>
      <c r="R84" s="10" t="s">
        <v>40</v>
      </c>
      <c r="S84" s="59">
        <f t="shared" si="14"/>
        <v>1.5217007294654788E-2</v>
      </c>
      <c r="T84" s="59">
        <f t="shared" si="15"/>
        <v>1.4684797473334643E-2</v>
      </c>
      <c r="U84" s="61">
        <f t="shared" si="19"/>
        <v>5.3220982132014434E-4</v>
      </c>
      <c r="V84" s="24"/>
      <c r="W84" s="17"/>
      <c r="X84" s="18"/>
    </row>
    <row r="85" spans="1:24">
      <c r="A85" s="10" t="s">
        <v>41</v>
      </c>
      <c r="B85" s="35">
        <f t="shared" si="1"/>
        <v>72369.143786924178</v>
      </c>
      <c r="C85" s="35">
        <f t="shared" si="2"/>
        <v>94193.728490854701</v>
      </c>
      <c r="D85" s="35">
        <f t="shared" si="3"/>
        <v>49312.04255734077</v>
      </c>
      <c r="E85" s="35">
        <f t="shared" si="5"/>
        <v>0</v>
      </c>
      <c r="F85" s="35"/>
      <c r="G85" s="35">
        <f t="shared" si="6"/>
        <v>13310.739245283021</v>
      </c>
      <c r="H85" s="35">
        <f t="shared" si="7"/>
        <v>18524.326108295551</v>
      </c>
      <c r="I85" s="35">
        <f t="shared" si="8"/>
        <v>17983.415123094961</v>
      </c>
      <c r="J85" s="35">
        <f t="shared" si="9"/>
        <v>17589.091294565049</v>
      </c>
      <c r="K85" s="35">
        <f t="shared" si="4"/>
        <v>13760.658216038182</v>
      </c>
      <c r="L85" s="81">
        <f t="shared" si="10"/>
        <v>297043.1448223964</v>
      </c>
      <c r="M85" s="35">
        <f t="shared" si="11"/>
        <v>0</v>
      </c>
      <c r="N85" s="35">
        <f t="shared" si="12"/>
        <v>74260.78620559907</v>
      </c>
      <c r="O85" s="35">
        <f t="shared" si="13"/>
        <v>371303.93102799548</v>
      </c>
      <c r="P85" s="35">
        <v>344142</v>
      </c>
      <c r="Q85" s="36">
        <f t="shared" si="16"/>
        <v>27161.931027995481</v>
      </c>
      <c r="R85" s="10" t="s">
        <v>41</v>
      </c>
      <c r="S85" s="59">
        <f t="shared" si="14"/>
        <v>2.6625699833513723E-2</v>
      </c>
      <c r="T85" s="59">
        <f t="shared" si="15"/>
        <v>2.5898651026322342E-2</v>
      </c>
      <c r="U85" s="61">
        <f t="shared" si="19"/>
        <v>7.2704880719138068E-4</v>
      </c>
      <c r="V85" s="24"/>
      <c r="W85" s="17"/>
      <c r="X85" s="18"/>
    </row>
    <row r="86" spans="1:24">
      <c r="A86" s="10" t="s">
        <v>42</v>
      </c>
      <c r="B86" s="35">
        <f t="shared" si="1"/>
        <v>73737.805042839667</v>
      </c>
      <c r="C86" s="35">
        <f t="shared" si="2"/>
        <v>50153.861518964222</v>
      </c>
      <c r="D86" s="35">
        <f t="shared" si="3"/>
        <v>49190.646024141111</v>
      </c>
      <c r="E86" s="35">
        <f t="shared" si="5"/>
        <v>0</v>
      </c>
      <c r="F86" s="35"/>
      <c r="G86" s="35">
        <f t="shared" si="6"/>
        <v>14858.499622641511</v>
      </c>
      <c r="H86" s="35">
        <f t="shared" si="7"/>
        <v>9076.1758442251285</v>
      </c>
      <c r="I86" s="35">
        <f t="shared" si="8"/>
        <v>9482.1643376318898</v>
      </c>
      <c r="J86" s="35">
        <f t="shared" si="9"/>
        <v>10783.261999683094</v>
      </c>
      <c r="K86" s="35">
        <f t="shared" si="4"/>
        <v>12635.808770585469</v>
      </c>
      <c r="L86" s="81">
        <f t="shared" si="10"/>
        <v>229918.22316071211</v>
      </c>
      <c r="M86" s="35">
        <f t="shared" si="11"/>
        <v>0</v>
      </c>
      <c r="N86" s="35">
        <f t="shared" si="12"/>
        <v>57479.555790178005</v>
      </c>
      <c r="O86" s="35">
        <f t="shared" si="13"/>
        <v>287397.77895089012</v>
      </c>
      <c r="P86" s="35">
        <v>274314</v>
      </c>
      <c r="Q86" s="36">
        <f t="shared" si="16"/>
        <v>13083.778950890119</v>
      </c>
      <c r="R86" s="10" t="s">
        <v>42</v>
      </c>
      <c r="S86" s="59">
        <f t="shared" si="14"/>
        <v>2.0608903800126945E-2</v>
      </c>
      <c r="T86" s="59">
        <f t="shared" si="15"/>
        <v>2.064369521196072E-2</v>
      </c>
      <c r="U86" s="61">
        <f t="shared" si="19"/>
        <v>-3.479141183377471E-5</v>
      </c>
      <c r="V86" s="24"/>
      <c r="W86" s="17"/>
      <c r="X86" s="18"/>
    </row>
    <row r="87" spans="1:24">
      <c r="A87" s="10" t="s">
        <v>43</v>
      </c>
      <c r="B87" s="35">
        <f t="shared" si="1"/>
        <v>275195.30287045444</v>
      </c>
      <c r="C87" s="35">
        <f t="shared" si="2"/>
        <v>188419.30070330878</v>
      </c>
      <c r="D87" s="35">
        <f t="shared" si="3"/>
        <v>37965.974678161328</v>
      </c>
      <c r="E87" s="35">
        <f t="shared" si="5"/>
        <v>0</v>
      </c>
      <c r="F87" s="35"/>
      <c r="G87" s="35">
        <f t="shared" si="6"/>
        <v>28045.418037735853</v>
      </c>
      <c r="H87" s="35">
        <f t="shared" si="7"/>
        <v>38982.919199786615</v>
      </c>
      <c r="I87" s="35">
        <f t="shared" si="8"/>
        <v>47457.531857310343</v>
      </c>
      <c r="J87" s="35">
        <f t="shared" si="9"/>
        <v>49408.552932974184</v>
      </c>
      <c r="K87" s="35">
        <f t="shared" si="4"/>
        <v>28046.246173287629</v>
      </c>
      <c r="L87" s="81">
        <f t="shared" si="10"/>
        <v>693521.24645301909</v>
      </c>
      <c r="M87" s="35">
        <f t="shared" si="11"/>
        <v>0</v>
      </c>
      <c r="N87" s="35">
        <f t="shared" si="12"/>
        <v>173380.31161325471</v>
      </c>
      <c r="O87" s="35">
        <f>SUM(L87:N87)</f>
        <v>866901.55806627381</v>
      </c>
      <c r="P87" s="35">
        <v>824550</v>
      </c>
      <c r="Q87" s="36">
        <f t="shared" si="16"/>
        <v>42351.558066273807</v>
      </c>
      <c r="R87" s="10" t="s">
        <v>43</v>
      </c>
      <c r="S87" s="59">
        <f t="shared" si="14"/>
        <v>6.2164331539322305E-2</v>
      </c>
      <c r="T87" s="59">
        <f t="shared" si="15"/>
        <v>6.2052096819783943E-2</v>
      </c>
      <c r="U87" s="61">
        <f t="shared" si="19"/>
        <v>1.1223471953836217E-4</v>
      </c>
      <c r="V87" s="24"/>
      <c r="W87" s="17"/>
      <c r="X87" s="18"/>
    </row>
    <row r="88" spans="1:24">
      <c r="A88" s="43" t="s">
        <v>44</v>
      </c>
      <c r="B88" s="34">
        <f t="shared" si="1"/>
        <v>13516.709782558421</v>
      </c>
      <c r="C88" s="34">
        <f t="shared" si="2"/>
        <v>11240.833724567854</v>
      </c>
      <c r="D88" s="34">
        <f t="shared" si="3"/>
        <v>45605.108952063019</v>
      </c>
      <c r="E88" s="34">
        <f>E142*$E$38</f>
        <v>0</v>
      </c>
      <c r="F88" s="34"/>
      <c r="G88" s="34">
        <f t="shared" si="6"/>
        <v>1733.4916226415096</v>
      </c>
      <c r="H88" s="34">
        <f t="shared" si="7"/>
        <v>1785.4772152574023</v>
      </c>
      <c r="I88" s="34">
        <f t="shared" si="8"/>
        <v>1821.696596884944</v>
      </c>
      <c r="J88" s="34">
        <f>J142*$J$38</f>
        <v>2916.783983520837</v>
      </c>
      <c r="K88" s="34">
        <f t="shared" si="4"/>
        <v>4574.3877448410303</v>
      </c>
      <c r="L88" s="80">
        <f t="shared" si="10"/>
        <v>83194.489622335022</v>
      </c>
      <c r="M88" s="34">
        <f t="shared" si="11"/>
        <v>0</v>
      </c>
      <c r="N88" s="34">
        <f t="shared" si="12"/>
        <v>20798.622405583748</v>
      </c>
      <c r="O88" s="34">
        <f t="shared" si="13"/>
        <v>103993.11202791877</v>
      </c>
      <c r="P88" s="34">
        <v>105333</v>
      </c>
      <c r="Q88" s="34">
        <f t="shared" si="16"/>
        <v>-1339.8879720812256</v>
      </c>
      <c r="R88" s="43" t="s">
        <v>44</v>
      </c>
      <c r="S88" s="58">
        <f t="shared" si="14"/>
        <v>7.4572046084789845E-3</v>
      </c>
      <c r="T88" s="58">
        <f t="shared" si="15"/>
        <v>7.9269098469690168E-3</v>
      </c>
      <c r="U88" s="60">
        <f>+S88-T88</f>
        <v>-4.6970523849003236E-4</v>
      </c>
      <c r="V88" s="24"/>
      <c r="W88" s="17"/>
      <c r="X88" s="18"/>
    </row>
    <row r="89" spans="1:24">
      <c r="A89" s="10" t="s">
        <v>45</v>
      </c>
      <c r="B89" s="35">
        <f t="shared" si="1"/>
        <v>205554.042552217</v>
      </c>
      <c r="C89" s="35">
        <f t="shared" si="2"/>
        <v>161129.23129267237</v>
      </c>
      <c r="D89" s="35">
        <f t="shared" si="3"/>
        <v>44543.286592965407</v>
      </c>
      <c r="E89" s="35">
        <f t="shared" si="5"/>
        <v>0</v>
      </c>
      <c r="F89" s="35"/>
      <c r="G89" s="35">
        <f t="shared" si="6"/>
        <v>28107.328452830196</v>
      </c>
      <c r="H89" s="35">
        <f t="shared" si="7"/>
        <v>35486.359653240863</v>
      </c>
      <c r="I89" s="35">
        <f t="shared" si="8"/>
        <v>30735.29130128957</v>
      </c>
      <c r="J89" s="35">
        <f t="shared" si="9"/>
        <v>34824.633015369996</v>
      </c>
      <c r="K89" s="35">
        <f t="shared" si="4"/>
        <v>38807.305868118579</v>
      </c>
      <c r="L89" s="81">
        <f t="shared" si="10"/>
        <v>579187.47872870392</v>
      </c>
      <c r="M89" s="35">
        <f t="shared" si="11"/>
        <v>0</v>
      </c>
      <c r="N89" s="35">
        <f t="shared" si="12"/>
        <v>144796.86968217592</v>
      </c>
      <c r="O89" s="35">
        <f>SUM(L89:N89)</f>
        <v>723984.34841087984</v>
      </c>
      <c r="P89" s="35">
        <v>692558</v>
      </c>
      <c r="Q89" s="36">
        <f t="shared" si="16"/>
        <v>31426.348410879844</v>
      </c>
      <c r="R89" s="10" t="s">
        <v>45</v>
      </c>
      <c r="S89" s="59">
        <f t="shared" si="14"/>
        <v>5.1915932835886656E-2</v>
      </c>
      <c r="T89" s="59">
        <f t="shared" si="15"/>
        <v>5.2118944963090087E-2</v>
      </c>
      <c r="U89" s="61">
        <f t="shared" si="19"/>
        <v>-2.0301212720343076E-4</v>
      </c>
      <c r="V89" s="24"/>
      <c r="W89" s="17"/>
      <c r="X89" s="18"/>
    </row>
    <row r="90" spans="1:24">
      <c r="A90" s="10" t="s">
        <v>46</v>
      </c>
      <c r="B90" s="35">
        <f t="shared" si="1"/>
        <v>89302.787187699185</v>
      </c>
      <c r="C90" s="35">
        <f t="shared" si="2"/>
        <v>98588.162071563958</v>
      </c>
      <c r="D90" s="35">
        <f t="shared" si="3"/>
        <v>47970.346101813717</v>
      </c>
      <c r="E90" s="35">
        <f t="shared" si="5"/>
        <v>0</v>
      </c>
      <c r="F90" s="35"/>
      <c r="G90" s="35">
        <f t="shared" si="6"/>
        <v>19873.243245283022</v>
      </c>
      <c r="H90" s="35">
        <f t="shared" si="7"/>
        <v>16441.269357161913</v>
      </c>
      <c r="I90" s="35">
        <f t="shared" si="8"/>
        <v>17095.921909227938</v>
      </c>
      <c r="J90" s="35">
        <f t="shared" si="9"/>
        <v>15379.406458564414</v>
      </c>
      <c r="K90" s="35">
        <f t="shared" si="4"/>
        <v>14997.992606036165</v>
      </c>
      <c r="L90" s="81">
        <f t="shared" si="10"/>
        <v>319649.12893735035</v>
      </c>
      <c r="M90" s="35">
        <f t="shared" si="11"/>
        <v>0</v>
      </c>
      <c r="N90" s="35">
        <f t="shared" si="12"/>
        <v>79912.282234337559</v>
      </c>
      <c r="O90" s="35">
        <f t="shared" si="13"/>
        <v>399561.41117168788</v>
      </c>
      <c r="P90" s="35">
        <v>388487</v>
      </c>
      <c r="Q90" s="36">
        <f t="shared" si="16"/>
        <v>11074.411171687883</v>
      </c>
      <c r="R90" s="10" t="s">
        <v>46</v>
      </c>
      <c r="S90" s="59">
        <f t="shared" si="14"/>
        <v>2.8652005297811922E-2</v>
      </c>
      <c r="T90" s="59">
        <f t="shared" si="15"/>
        <v>2.9235865547543999E-2</v>
      </c>
      <c r="U90" s="61">
        <f t="shared" si="19"/>
        <v>-5.8386024973207731E-4</v>
      </c>
      <c r="V90" s="24"/>
      <c r="W90" s="17"/>
      <c r="X90" s="18"/>
    </row>
    <row r="91" spans="1:24">
      <c r="A91" s="43" t="s">
        <v>47</v>
      </c>
      <c r="B91" s="34">
        <f t="shared" si="1"/>
        <v>18151.279966382572</v>
      </c>
      <c r="C91" s="34">
        <f t="shared" si="2"/>
        <v>23436.979097115978</v>
      </c>
      <c r="D91" s="34">
        <f t="shared" si="3"/>
        <v>49717.133586247837</v>
      </c>
      <c r="E91" s="34">
        <f>E145*$E$38</f>
        <v>0</v>
      </c>
      <c r="F91" s="34"/>
      <c r="G91" s="34">
        <f t="shared" si="6"/>
        <v>3528.8936603773586</v>
      </c>
      <c r="H91" s="34">
        <f t="shared" si="7"/>
        <v>3868.5339663910381</v>
      </c>
      <c r="I91" s="34">
        <f t="shared" si="8"/>
        <v>3269.7118405627202</v>
      </c>
      <c r="J91" s="34">
        <f>J145*$J$38</f>
        <v>3623.8831310410401</v>
      </c>
      <c r="K91" s="34">
        <f t="shared" si="4"/>
        <v>4011.9630221146745</v>
      </c>
      <c r="L91" s="80">
        <f t="shared" si="10"/>
        <v>109608.37827023324</v>
      </c>
      <c r="M91" s="34">
        <f t="shared" si="11"/>
        <v>0</v>
      </c>
      <c r="N91" s="34">
        <f t="shared" si="12"/>
        <v>27402.094567558299</v>
      </c>
      <c r="O91" s="34">
        <f t="shared" si="13"/>
        <v>137010.47283779155</v>
      </c>
      <c r="P91" s="34">
        <v>137134</v>
      </c>
      <c r="Q91" s="34">
        <f t="shared" si="16"/>
        <v>-123.52716220845468</v>
      </c>
      <c r="R91" s="43" t="s">
        <v>47</v>
      </c>
      <c r="S91" s="58">
        <f t="shared" si="14"/>
        <v>9.8248346407939641E-3</v>
      </c>
      <c r="T91" s="58">
        <f t="shared" si="15"/>
        <v>1.0320116724618581E-2</v>
      </c>
      <c r="U91" s="60">
        <f>+S91-T91</f>
        <v>-4.9528208382461705E-4</v>
      </c>
      <c r="V91" s="24"/>
      <c r="W91" s="17"/>
      <c r="X91" s="18"/>
    </row>
    <row r="92" spans="1:24">
      <c r="A92" s="10" t="s">
        <v>48</v>
      </c>
      <c r="B92" s="35">
        <f t="shared" si="1"/>
        <v>25589.245964047404</v>
      </c>
      <c r="C92" s="35">
        <f t="shared" si="2"/>
        <v>44485.679074281281</v>
      </c>
      <c r="D92" s="35">
        <f t="shared" si="3"/>
        <v>59836.382850261201</v>
      </c>
      <c r="E92" s="35">
        <f t="shared" si="5"/>
        <v>0</v>
      </c>
      <c r="F92" s="35"/>
      <c r="G92" s="35">
        <f t="shared" si="6"/>
        <v>7367.3393962264163</v>
      </c>
      <c r="H92" s="35">
        <f t="shared" si="7"/>
        <v>3422.1646625766875</v>
      </c>
      <c r="I92" s="35">
        <f t="shared" si="8"/>
        <v>4530.8864076369118</v>
      </c>
      <c r="J92" s="35">
        <f t="shared" si="9"/>
        <v>4330.9822785612432</v>
      </c>
      <c r="K92" s="35">
        <f t="shared" si="4"/>
        <v>3224.5684102977757</v>
      </c>
      <c r="L92" s="81">
        <f t="shared" si="10"/>
        <v>152787.24904388894</v>
      </c>
      <c r="M92" s="35">
        <f t="shared" si="11"/>
        <v>0</v>
      </c>
      <c r="N92" s="35">
        <f t="shared" si="12"/>
        <v>38196.81226097222</v>
      </c>
      <c r="O92" s="35">
        <f t="shared" si="13"/>
        <v>190984.06130486116</v>
      </c>
      <c r="P92" s="35">
        <v>189623</v>
      </c>
      <c r="Q92" s="36">
        <f t="shared" si="16"/>
        <v>1361.0613048611558</v>
      </c>
      <c r="R92" s="10" t="s">
        <v>48</v>
      </c>
      <c r="S92" s="59">
        <f t="shared" si="14"/>
        <v>1.3695207253017778E-2</v>
      </c>
      <c r="T92" s="59">
        <f t="shared" si="15"/>
        <v>1.4270213759332837E-2</v>
      </c>
      <c r="U92" s="61">
        <f t="shared" si="19"/>
        <v>-5.7500650631505876E-4</v>
      </c>
      <c r="V92" s="24"/>
      <c r="W92" s="17"/>
      <c r="X92" s="18"/>
    </row>
    <row r="93" spans="1:24">
      <c r="A93" s="10" t="s">
        <v>49</v>
      </c>
      <c r="B93" s="35">
        <f t="shared" si="1"/>
        <v>164560.27817676222</v>
      </c>
      <c r="C93" s="35">
        <f t="shared" si="2"/>
        <v>83653.456641472381</v>
      </c>
      <c r="D93" s="35">
        <f t="shared" si="3"/>
        <v>39764.912101708796</v>
      </c>
      <c r="E93" s="35">
        <f t="shared" si="5"/>
        <v>0</v>
      </c>
      <c r="F93" s="35"/>
      <c r="G93" s="35">
        <f t="shared" si="6"/>
        <v>22349.659849056607</v>
      </c>
      <c r="H93" s="35">
        <f t="shared" si="7"/>
        <v>25889.419621232333</v>
      </c>
      <c r="I93" s="35">
        <f t="shared" si="8"/>
        <v>23168.243898844416</v>
      </c>
      <c r="J93" s="35">
        <f t="shared" si="9"/>
        <v>22185.235753446366</v>
      </c>
      <c r="K93" s="35">
        <f t="shared" si="4"/>
        <v>21784.584260267529</v>
      </c>
      <c r="L93" s="81">
        <f t="shared" si="10"/>
        <v>403355.79030279064</v>
      </c>
      <c r="M93" s="35">
        <f t="shared" si="11"/>
        <v>0</v>
      </c>
      <c r="N93" s="35">
        <f t="shared" si="12"/>
        <v>100838.94757569763</v>
      </c>
      <c r="O93" s="35">
        <f t="shared" si="13"/>
        <v>504194.73787848826</v>
      </c>
      <c r="P93" s="35">
        <v>454749</v>
      </c>
      <c r="Q93" s="36">
        <f t="shared" si="16"/>
        <v>49445.73787848826</v>
      </c>
      <c r="R93" s="10" t="s">
        <v>49</v>
      </c>
      <c r="S93" s="59">
        <f t="shared" si="14"/>
        <v>3.6155118830071262E-2</v>
      </c>
      <c r="T93" s="59">
        <f t="shared" si="15"/>
        <v>3.4222459495118464E-2</v>
      </c>
      <c r="U93" s="61">
        <f t="shared" si="19"/>
        <v>1.9326593349527979E-3</v>
      </c>
      <c r="V93" s="24"/>
      <c r="W93" s="17"/>
      <c r="X93" s="18"/>
    </row>
    <row r="94" spans="1:24" ht="13.5" thickBot="1">
      <c r="A94" s="72" t="s">
        <v>2</v>
      </c>
      <c r="B94" s="84">
        <f t="shared" ref="B94:N94" si="20">SUM(B48:B93)</f>
        <v>3346877.0399999996</v>
      </c>
      <c r="C94" s="84">
        <f t="shared" si="20"/>
        <v>2789064.1999999997</v>
      </c>
      <c r="D94" s="84">
        <f t="shared" si="20"/>
        <v>2231251.36</v>
      </c>
      <c r="E94" s="84">
        <f t="shared" si="20"/>
        <v>0</v>
      </c>
      <c r="F94" s="84"/>
      <c r="G94" s="84">
        <f>SUM(G48:G93)</f>
        <v>557812.84000000008</v>
      </c>
      <c r="H94" s="84">
        <f>SUM(H48:H93)</f>
        <v>557812.84</v>
      </c>
      <c r="I94" s="84">
        <f>SUM(I48:I93)</f>
        <v>557812.84000000008</v>
      </c>
      <c r="J94" s="84">
        <f>SUM(J48:J93)</f>
        <v>557812.8400000002</v>
      </c>
      <c r="K94" s="84">
        <f>SUM(K48:K93)</f>
        <v>557812.84000000008</v>
      </c>
      <c r="L94" s="84">
        <f>SUM(B94:K94)</f>
        <v>11156256.799999999</v>
      </c>
      <c r="M94" s="84">
        <f t="shared" si="20"/>
        <v>0</v>
      </c>
      <c r="N94" s="84">
        <f t="shared" si="20"/>
        <v>2789064.1999999997</v>
      </c>
      <c r="O94" s="84">
        <f>SUM(O48:O93)</f>
        <v>13945321.000000002</v>
      </c>
      <c r="P94" s="84">
        <f>SUM(P48:P93)</f>
        <v>13288028</v>
      </c>
      <c r="Q94" s="69">
        <f t="shared" si="16"/>
        <v>657293.00000000186</v>
      </c>
      <c r="R94" s="72" t="s">
        <v>2</v>
      </c>
      <c r="S94" s="85">
        <f>SUM(S48:S93)</f>
        <v>0.99999999999999978</v>
      </c>
      <c r="T94" s="85">
        <f>SUM(T48:T93)</f>
        <v>0.99999999999999978</v>
      </c>
      <c r="U94" s="85">
        <f>SUM(U48:U93)</f>
        <v>-1.3010426069826053E-16</v>
      </c>
      <c r="V94" s="5"/>
      <c r="W94" s="5"/>
      <c r="X94" s="18"/>
    </row>
    <row r="95" spans="1:24" ht="13.5" thickTop="1">
      <c r="A95" s="5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8"/>
    </row>
    <row r="96" spans="1:24">
      <c r="A96" s="53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8"/>
    </row>
    <row r="97" spans="1:16">
      <c r="A97" s="5"/>
      <c r="L97" s="17"/>
      <c r="M97" s="17"/>
      <c r="N97" s="17"/>
      <c r="O97" s="17"/>
      <c r="P97" s="18"/>
    </row>
    <row r="98" spans="1:16">
      <c r="B98" s="86" t="s">
        <v>171</v>
      </c>
      <c r="C98" s="86" t="s">
        <v>172</v>
      </c>
      <c r="D98" s="86" t="s">
        <v>164</v>
      </c>
      <c r="E98" s="86"/>
      <c r="F98" s="86"/>
      <c r="G98" s="86" t="s">
        <v>172</v>
      </c>
      <c r="H98" s="86" t="s">
        <v>172</v>
      </c>
      <c r="I98" s="86" t="s">
        <v>172</v>
      </c>
      <c r="J98" s="86" t="s">
        <v>164</v>
      </c>
      <c r="K98" s="86" t="s">
        <v>164</v>
      </c>
    </row>
    <row r="99" spans="1:16">
      <c r="A99" s="12"/>
      <c r="B99" s="12" t="s">
        <v>54</v>
      </c>
      <c r="C99" s="12" t="s">
        <v>53</v>
      </c>
      <c r="D99" s="12" t="s">
        <v>56</v>
      </c>
      <c r="E99" s="12" t="s">
        <v>102</v>
      </c>
      <c r="F99" s="12"/>
      <c r="G99" s="12" t="s">
        <v>103</v>
      </c>
      <c r="H99" s="12" t="s">
        <v>106</v>
      </c>
      <c r="I99" s="12" t="s">
        <v>107</v>
      </c>
      <c r="J99" s="12" t="s">
        <v>105</v>
      </c>
      <c r="K99" s="12" t="s">
        <v>104</v>
      </c>
    </row>
    <row r="100" spans="1:16">
      <c r="A100" s="13" t="s">
        <v>0</v>
      </c>
      <c r="B100" s="13" t="s">
        <v>62</v>
      </c>
      <c r="C100" s="13" t="s">
        <v>63</v>
      </c>
      <c r="D100" s="13" t="s">
        <v>85</v>
      </c>
      <c r="E100" s="13" t="s">
        <v>98</v>
      </c>
      <c r="F100" s="13"/>
      <c r="G100" s="13" t="s">
        <v>100</v>
      </c>
      <c r="H100" s="13" t="s">
        <v>134</v>
      </c>
      <c r="I100" s="13" t="s">
        <v>109</v>
      </c>
      <c r="J100" s="13" t="s">
        <v>110</v>
      </c>
      <c r="K100" s="13" t="s">
        <v>111</v>
      </c>
    </row>
    <row r="101" spans="1:16">
      <c r="A101" s="14"/>
      <c r="B101" s="14" t="s">
        <v>4</v>
      </c>
      <c r="C101" s="14" t="s">
        <v>4</v>
      </c>
      <c r="D101" s="14" t="s">
        <v>4</v>
      </c>
      <c r="E101" s="14" t="s">
        <v>99</v>
      </c>
      <c r="F101" s="14"/>
      <c r="G101" s="14" t="s">
        <v>101</v>
      </c>
      <c r="H101" s="14"/>
      <c r="I101" s="14"/>
      <c r="J101" s="14"/>
      <c r="K101" s="14" t="s">
        <v>112</v>
      </c>
    </row>
    <row r="102" spans="1:16">
      <c r="A102" s="10" t="s">
        <v>5</v>
      </c>
      <c r="B102" s="23">
        <f>+D157</f>
        <v>4.9636469267692867E-3</v>
      </c>
      <c r="C102" s="23">
        <v>6.0968647957436121E-3</v>
      </c>
      <c r="D102" s="23">
        <f>+D218/$D$264</f>
        <v>2.4347690081144738E-2</v>
      </c>
      <c r="E102" s="23"/>
      <c r="F102" s="23"/>
      <c r="G102" s="23">
        <f>+H212/$H$258</f>
        <v>5.3274139844617088E-3</v>
      </c>
      <c r="H102" s="23">
        <f>B328/$B$374</f>
        <v>3.8676980528140835E-3</v>
      </c>
      <c r="I102" s="23">
        <f>H328/$H$374</f>
        <v>3.6007368949924636E-3</v>
      </c>
      <c r="J102" s="23">
        <f>+B273/$B$319</f>
        <v>7.2888607193788623E-3</v>
      </c>
      <c r="K102" s="23">
        <f>+H273/$H$319</f>
        <v>4.906903273509444E-3</v>
      </c>
    </row>
    <row r="103" spans="1:16">
      <c r="A103" s="10" t="s">
        <v>6</v>
      </c>
      <c r="B103" s="23">
        <f t="shared" ref="B103:B147" si="21">+D158</f>
        <v>3.2088849279989173E-2</v>
      </c>
      <c r="C103" s="23">
        <v>3.633000707875688E-2</v>
      </c>
      <c r="D103" s="23">
        <f t="shared" ref="D103:D147" si="22">+D219/$D$264</f>
        <v>1.8861482834992171E-2</v>
      </c>
      <c r="E103" s="23"/>
      <c r="F103" s="23"/>
      <c r="G103" s="23">
        <f t="shared" ref="G103:G147" si="23">+H213/$H$258</f>
        <v>4.1509433962264149E-2</v>
      </c>
      <c r="H103" s="23">
        <f t="shared" ref="H103:H147" si="24">B329/$B$374</f>
        <v>2.7874099759935982E-2</v>
      </c>
      <c r="I103" s="23">
        <f t="shared" ref="I103:I147" si="25">H329/$H$374</f>
        <v>3.3662703064813261E-2</v>
      </c>
      <c r="J103" s="23">
        <f t="shared" ref="J103:J147" si="26">+B274/$B$319</f>
        <v>3.4384408176200282E-2</v>
      </c>
      <c r="K103" s="23">
        <f t="shared" ref="K103:K147" si="27">+H274/$H$319</f>
        <v>3.8112522686025406E-2</v>
      </c>
    </row>
    <row r="104" spans="1:16">
      <c r="A104" s="10" t="s">
        <v>7</v>
      </c>
      <c r="B104" s="23">
        <f t="shared" si="21"/>
        <v>2.5241272724196087E-3</v>
      </c>
      <c r="C104" s="23">
        <v>4.8409563172196468E-3</v>
      </c>
      <c r="D104" s="23">
        <f t="shared" si="22"/>
        <v>2.5064848485507388E-2</v>
      </c>
      <c r="E104" s="23"/>
      <c r="F104" s="23"/>
      <c r="G104" s="23">
        <f t="shared" si="23"/>
        <v>3.8845726970033298E-3</v>
      </c>
      <c r="H104" s="23">
        <f t="shared" si="24"/>
        <v>5.2013870365430785E-3</v>
      </c>
      <c r="I104" s="23">
        <f t="shared" si="25"/>
        <v>5.6941885781276172E-3</v>
      </c>
      <c r="J104" s="23">
        <f t="shared" si="26"/>
        <v>2.8521628901917286E-3</v>
      </c>
      <c r="K104" s="23">
        <f t="shared" si="27"/>
        <v>4.1002890367681658E-3</v>
      </c>
    </row>
    <row r="105" spans="1:16">
      <c r="A105" s="10" t="s">
        <v>8</v>
      </c>
      <c r="B105" s="23">
        <f t="shared" si="21"/>
        <v>3.9415869004845193E-2</v>
      </c>
      <c r="C105" s="23">
        <v>3.4503231109994745E-2</v>
      </c>
      <c r="D105" s="23">
        <f t="shared" si="22"/>
        <v>2.0181887839752669E-2</v>
      </c>
      <c r="E105" s="23"/>
      <c r="F105" s="23"/>
      <c r="G105" s="23">
        <f t="shared" si="23"/>
        <v>5.3829078801331851E-2</v>
      </c>
      <c r="H105" s="23">
        <f t="shared" si="24"/>
        <v>2.6673779674579887E-2</v>
      </c>
      <c r="I105" s="23">
        <f t="shared" si="25"/>
        <v>3.6091107017250039E-2</v>
      </c>
      <c r="J105" s="23">
        <f t="shared" si="26"/>
        <v>3.9930280462684202E-2</v>
      </c>
      <c r="K105" s="23">
        <f t="shared" si="27"/>
        <v>3.871748336358137E-2</v>
      </c>
    </row>
    <row r="106" spans="1:16">
      <c r="A106" s="10" t="s">
        <v>9</v>
      </c>
      <c r="B106" s="23">
        <f t="shared" si="21"/>
        <v>3.0374134887105235E-3</v>
      </c>
      <c r="C106" s="23">
        <v>5.7885963510150027E-3</v>
      </c>
      <c r="D106" s="23">
        <f t="shared" si="22"/>
        <v>2.5655253265439763E-2</v>
      </c>
      <c r="E106" s="23"/>
      <c r="F106" s="23"/>
      <c r="G106" s="23">
        <f t="shared" si="23"/>
        <v>2.5527192008879024E-3</v>
      </c>
      <c r="H106" s="23">
        <f t="shared" si="24"/>
        <v>5.2013870365430785E-3</v>
      </c>
      <c r="I106" s="23">
        <f t="shared" si="25"/>
        <v>5.5267124434768044E-3</v>
      </c>
      <c r="J106" s="23">
        <f t="shared" si="26"/>
        <v>5.3874187925843763E-3</v>
      </c>
      <c r="K106" s="23">
        <f t="shared" si="27"/>
        <v>4.3691604490152585E-3</v>
      </c>
    </row>
    <row r="107" spans="1:16">
      <c r="A107" s="10" t="s">
        <v>10</v>
      </c>
      <c r="B107" s="23">
        <f t="shared" si="21"/>
        <v>5.5728217768727896E-3</v>
      </c>
      <c r="C107" s="23">
        <v>8.2204918594295899E-3</v>
      </c>
      <c r="D107" s="23">
        <f t="shared" si="22"/>
        <v>2.5761857285857802E-2</v>
      </c>
      <c r="E107" s="23"/>
      <c r="F107" s="23"/>
      <c r="G107" s="23">
        <f t="shared" si="23"/>
        <v>9.1009988901220862E-3</v>
      </c>
      <c r="H107" s="23">
        <f t="shared" si="24"/>
        <v>1.0269405174713257E-2</v>
      </c>
      <c r="I107" s="23">
        <f t="shared" si="25"/>
        <v>9.1274493384692675E-3</v>
      </c>
      <c r="J107" s="23">
        <f t="shared" si="26"/>
        <v>6.3381397559816198E-3</v>
      </c>
      <c r="K107" s="23">
        <f t="shared" si="27"/>
        <v>5.4446460980036296E-3</v>
      </c>
    </row>
    <row r="108" spans="1:16">
      <c r="A108" s="10" t="s">
        <v>11</v>
      </c>
      <c r="B108" s="23">
        <f t="shared" si="21"/>
        <v>3.7876010355972455E-2</v>
      </c>
      <c r="C108" s="23">
        <v>2.4318955084145867E-2</v>
      </c>
      <c r="D108" s="23">
        <f t="shared" si="22"/>
        <v>1.3521826156655302E-2</v>
      </c>
      <c r="E108" s="23"/>
      <c r="F108" s="23"/>
      <c r="G108" s="23">
        <f t="shared" si="23"/>
        <v>2.4306326304106549E-2</v>
      </c>
      <c r="H108" s="23">
        <f t="shared" si="24"/>
        <v>3.2275273406241665E-2</v>
      </c>
      <c r="I108" s="23">
        <f t="shared" si="25"/>
        <v>2.9978228102495393E-2</v>
      </c>
      <c r="J108" s="23">
        <f t="shared" si="26"/>
        <v>2.9630803359214072E-2</v>
      </c>
      <c r="K108" s="23">
        <f t="shared" si="27"/>
        <v>3.7440344155407673E-2</v>
      </c>
    </row>
    <row r="109" spans="1:16">
      <c r="A109" s="10" t="s">
        <v>12</v>
      </c>
      <c r="B109" s="23">
        <f t="shared" si="21"/>
        <v>3.972327668383261E-2</v>
      </c>
      <c r="C109" s="23">
        <v>4.1273719544219399E-2</v>
      </c>
      <c r="D109" s="23">
        <f t="shared" si="22"/>
        <v>2.0842464611189399E-2</v>
      </c>
      <c r="E109" s="23"/>
      <c r="F109" s="23"/>
      <c r="G109" s="23">
        <f t="shared" si="23"/>
        <v>4.5394006659267482E-2</v>
      </c>
      <c r="H109" s="23">
        <f t="shared" si="24"/>
        <v>3.1741797812750064E-2</v>
      </c>
      <c r="I109" s="23">
        <f t="shared" si="25"/>
        <v>3.8854463238988446E-2</v>
      </c>
      <c r="J109" s="23">
        <f t="shared" si="26"/>
        <v>3.6602757090793851E-2</v>
      </c>
      <c r="K109" s="23">
        <f t="shared" si="27"/>
        <v>3.165960879209518E-2</v>
      </c>
    </row>
    <row r="110" spans="1:16">
      <c r="A110" s="10" t="s">
        <v>13</v>
      </c>
      <c r="B110" s="23">
        <f t="shared" si="21"/>
        <v>2.8258944435356958E-3</v>
      </c>
      <c r="C110" s="23">
        <v>4.8523736670244106E-3</v>
      </c>
      <c r="D110" s="23">
        <f t="shared" si="22"/>
        <v>1.8311738869207589E-2</v>
      </c>
      <c r="E110" s="23"/>
      <c r="F110" s="23"/>
      <c r="G110" s="23">
        <f t="shared" si="23"/>
        <v>3.9955604883462822E-3</v>
      </c>
      <c r="H110" s="23">
        <f t="shared" si="24"/>
        <v>1.4670578821018938E-3</v>
      </c>
      <c r="I110" s="23">
        <f t="shared" si="25"/>
        <v>1.0885948752302798E-3</v>
      </c>
      <c r="J110" s="23">
        <f t="shared" si="26"/>
        <v>3.6444303596894312E-3</v>
      </c>
      <c r="K110" s="23">
        <f t="shared" si="27"/>
        <v>1.9493177387914229E-3</v>
      </c>
    </row>
    <row r="111" spans="1:16">
      <c r="A111" s="10" t="s">
        <v>14</v>
      </c>
      <c r="B111" s="23">
        <f t="shared" si="21"/>
        <v>7.979062434781628E-2</v>
      </c>
      <c r="C111" s="23">
        <v>6.6494645262941562E-2</v>
      </c>
      <c r="D111" s="23">
        <f t="shared" si="22"/>
        <v>1.5531153294067219E-2</v>
      </c>
      <c r="E111" s="23"/>
      <c r="F111" s="23"/>
      <c r="G111" s="23">
        <f t="shared" si="23"/>
        <v>5.4605993340732517E-2</v>
      </c>
      <c r="H111" s="23">
        <f t="shared" si="24"/>
        <v>5.4281141637770071E-2</v>
      </c>
      <c r="I111" s="23">
        <f t="shared" si="25"/>
        <v>5.7863004521855638E-2</v>
      </c>
      <c r="J111" s="23">
        <f t="shared" si="26"/>
        <v>8.6040247187450486E-2</v>
      </c>
      <c r="K111" s="23">
        <f t="shared" si="27"/>
        <v>7.4880688310815346E-2</v>
      </c>
    </row>
    <row r="112" spans="1:16">
      <c r="A112" s="10" t="s">
        <v>15</v>
      </c>
      <c r="B112" s="23">
        <f t="shared" si="21"/>
        <v>1.1740717134170761E-2</v>
      </c>
      <c r="C112" s="23">
        <v>1.5539013084282877E-2</v>
      </c>
      <c r="D112" s="23">
        <f t="shared" si="22"/>
        <v>2.3823354216716743E-2</v>
      </c>
      <c r="E112" s="23"/>
      <c r="F112" s="23"/>
      <c r="G112" s="23">
        <f t="shared" si="23"/>
        <v>6.7702552719200891E-3</v>
      </c>
      <c r="H112" s="23">
        <f t="shared" si="24"/>
        <v>1.7738063483595627E-2</v>
      </c>
      <c r="I112" s="23">
        <f t="shared" si="25"/>
        <v>1.448668564729526E-2</v>
      </c>
      <c r="J112" s="23">
        <f t="shared" si="26"/>
        <v>1.0774837585168753E-2</v>
      </c>
      <c r="K112" s="23">
        <f t="shared" si="27"/>
        <v>1.5661759763393159E-2</v>
      </c>
    </row>
    <row r="113" spans="1:11">
      <c r="A113" s="10" t="s">
        <v>16</v>
      </c>
      <c r="B113" s="23">
        <f t="shared" si="21"/>
        <v>7.1155006796811988E-3</v>
      </c>
      <c r="C113" s="23">
        <v>1.0789395565501335E-2</v>
      </c>
      <c r="D113" s="23">
        <f t="shared" si="22"/>
        <v>2.1443735255046972E-2</v>
      </c>
      <c r="E113" s="23"/>
      <c r="F113" s="23"/>
      <c r="G113" s="23">
        <f t="shared" si="23"/>
        <v>1.3984461709211986E-2</v>
      </c>
      <c r="H113" s="23">
        <f t="shared" si="24"/>
        <v>1.1069618564950654E-2</v>
      </c>
      <c r="I113" s="23">
        <f t="shared" si="25"/>
        <v>1.1137162954279016E-2</v>
      </c>
      <c r="J113" s="23">
        <f t="shared" si="26"/>
        <v>9.3487561400728888E-3</v>
      </c>
      <c r="K113" s="23">
        <f t="shared" si="27"/>
        <v>1.1494252873563218E-2</v>
      </c>
    </row>
    <row r="114" spans="1:11">
      <c r="A114" s="10" t="s">
        <v>17</v>
      </c>
      <c r="B114" s="23">
        <f t="shared" si="21"/>
        <v>9.0868581807105903E-3</v>
      </c>
      <c r="C114" s="23">
        <v>1.4260269906149385E-2</v>
      </c>
      <c r="D114" s="23">
        <f t="shared" si="22"/>
        <v>2.4309922206148131E-2</v>
      </c>
      <c r="E114" s="23"/>
      <c r="F114" s="23"/>
      <c r="G114" s="23">
        <f t="shared" si="23"/>
        <v>8.9900110987791351E-3</v>
      </c>
      <c r="H114" s="23">
        <f t="shared" si="24"/>
        <v>1.3336889837289943E-2</v>
      </c>
      <c r="I114" s="23">
        <f t="shared" si="25"/>
        <v>1.23094958968347E-2</v>
      </c>
      <c r="J114" s="23">
        <f t="shared" si="26"/>
        <v>1.2200919030264617E-2</v>
      </c>
      <c r="K114" s="23">
        <f t="shared" si="27"/>
        <v>1.2569738522551589E-2</v>
      </c>
    </row>
    <row r="115" spans="1:11">
      <c r="A115" s="10" t="s">
        <v>18</v>
      </c>
      <c r="B115" s="23">
        <f t="shared" si="21"/>
        <v>7.0083310301259525E-3</v>
      </c>
      <c r="C115" s="23">
        <v>1.2273651040120567E-2</v>
      </c>
      <c r="D115" s="23">
        <f t="shared" si="22"/>
        <v>2.5243162172719727E-2</v>
      </c>
      <c r="E115" s="23"/>
      <c r="F115" s="23"/>
      <c r="G115" s="23">
        <f t="shared" si="23"/>
        <v>1.1764705882352941E-2</v>
      </c>
      <c r="H115" s="23">
        <f t="shared" si="24"/>
        <v>8.5356094958655634E-3</v>
      </c>
      <c r="I115" s="23">
        <f t="shared" si="25"/>
        <v>1.0550996483001172E-2</v>
      </c>
      <c r="J115" s="23">
        <f t="shared" si="26"/>
        <v>8.3980351766756462E-3</v>
      </c>
      <c r="K115" s="23">
        <f t="shared" si="27"/>
        <v>7.2595281306715061E-3</v>
      </c>
    </row>
    <row r="116" spans="1:11">
      <c r="A116" s="10" t="s">
        <v>19</v>
      </c>
      <c r="B116" s="23">
        <f t="shared" si="21"/>
        <v>8.849956850114785E-3</v>
      </c>
      <c r="C116" s="23">
        <v>1.4956728244239947E-2</v>
      </c>
      <c r="D116" s="23">
        <f t="shared" si="22"/>
        <v>2.2981045806936287E-2</v>
      </c>
      <c r="E116" s="23"/>
      <c r="F116" s="23"/>
      <c r="G116" s="23">
        <f t="shared" si="23"/>
        <v>1.1431742508324084E-2</v>
      </c>
      <c r="H116" s="23">
        <f t="shared" si="24"/>
        <v>1.2403307548679647E-2</v>
      </c>
      <c r="I116" s="23">
        <f t="shared" si="25"/>
        <v>1.1304639088929827E-2</v>
      </c>
      <c r="J116" s="23">
        <f t="shared" si="26"/>
        <v>9.0318491522738079E-3</v>
      </c>
      <c r="K116" s="23">
        <f t="shared" si="27"/>
        <v>1.2031995698057404E-2</v>
      </c>
    </row>
    <row r="117" spans="1:11">
      <c r="A117" s="10" t="s">
        <v>20</v>
      </c>
      <c r="B117" s="23">
        <f t="shared" si="21"/>
        <v>1.4515847006864499E-2</v>
      </c>
      <c r="C117" s="23">
        <v>2.3028794556207613E-2</v>
      </c>
      <c r="D117" s="23">
        <f t="shared" si="22"/>
        <v>2.069567053887553E-2</v>
      </c>
      <c r="E117" s="23"/>
      <c r="F117" s="23"/>
      <c r="G117" s="23">
        <f t="shared" si="23"/>
        <v>2.2641509433962263E-2</v>
      </c>
      <c r="H117" s="23">
        <f t="shared" si="24"/>
        <v>2.4139770605494798E-2</v>
      </c>
      <c r="I117" s="23">
        <f t="shared" si="25"/>
        <v>1.9594707754145034E-2</v>
      </c>
      <c r="J117" s="23">
        <f t="shared" si="26"/>
        <v>1.6003802883853589E-2</v>
      </c>
      <c r="K117" s="23">
        <f t="shared" si="27"/>
        <v>1.6938898971566849E-2</v>
      </c>
    </row>
    <row r="118" spans="1:11">
      <c r="A118" s="10" t="s">
        <v>21</v>
      </c>
      <c r="B118" s="23">
        <f t="shared" si="21"/>
        <v>8.0490047323861034E-3</v>
      </c>
      <c r="C118" s="23">
        <v>1.3415386020596899E-2</v>
      </c>
      <c r="D118" s="23">
        <f t="shared" si="22"/>
        <v>2.5743049578403256E-2</v>
      </c>
      <c r="E118" s="23"/>
      <c r="F118" s="23"/>
      <c r="G118" s="23">
        <f t="shared" si="23"/>
        <v>1.1764705882352941E-2</v>
      </c>
      <c r="H118" s="23">
        <f t="shared" si="24"/>
        <v>8.5356094958655634E-3</v>
      </c>
      <c r="I118" s="23">
        <f t="shared" si="25"/>
        <v>8.5412828671914253E-3</v>
      </c>
      <c r="J118" s="23">
        <f t="shared" si="26"/>
        <v>1.0457930597369672E-2</v>
      </c>
      <c r="K118" s="23">
        <f t="shared" si="27"/>
        <v>1.0889292196007259E-2</v>
      </c>
    </row>
    <row r="119" spans="1:11">
      <c r="A119" s="10" t="s">
        <v>22</v>
      </c>
      <c r="B119" s="23">
        <f t="shared" si="21"/>
        <v>2.9451911850142988E-2</v>
      </c>
      <c r="C119" s="23">
        <v>2.1498869682369328E-2</v>
      </c>
      <c r="D119" s="23">
        <f t="shared" si="22"/>
        <v>2.0584671430249776E-2</v>
      </c>
      <c r="E119" s="23"/>
      <c r="F119" s="23"/>
      <c r="G119" s="23">
        <f t="shared" si="23"/>
        <v>2.6748057713651498E-2</v>
      </c>
      <c r="H119" s="23">
        <f t="shared" si="24"/>
        <v>2.1072285942918111E-2</v>
      </c>
      <c r="I119" s="23">
        <f t="shared" si="25"/>
        <v>2.470272986099481E-2</v>
      </c>
      <c r="J119" s="23">
        <f t="shared" si="26"/>
        <v>2.6620186975122802E-2</v>
      </c>
      <c r="K119" s="23">
        <f t="shared" si="27"/>
        <v>2.0703098743026147E-2</v>
      </c>
    </row>
    <row r="120" spans="1:11">
      <c r="A120" s="10" t="s">
        <v>23</v>
      </c>
      <c r="B120" s="23">
        <f t="shared" si="21"/>
        <v>4.5236873128056453E-3</v>
      </c>
      <c r="C120" s="23">
        <v>6.9417486812960979E-3</v>
      </c>
      <c r="D120" s="23">
        <f t="shared" si="22"/>
        <v>2.2915705709191138E-2</v>
      </c>
      <c r="E120" s="23"/>
      <c r="F120" s="23"/>
      <c r="G120" s="23">
        <f t="shared" si="23"/>
        <v>7.2142064372918979E-3</v>
      </c>
      <c r="H120" s="23">
        <f t="shared" si="24"/>
        <v>5.334755934915978E-3</v>
      </c>
      <c r="I120" s="23">
        <f t="shared" si="25"/>
        <v>5.8616647127784291E-3</v>
      </c>
      <c r="J120" s="23">
        <f t="shared" si="26"/>
        <v>3.3275233718903503E-3</v>
      </c>
      <c r="K120" s="23">
        <f t="shared" si="27"/>
        <v>4.906903273509444E-3</v>
      </c>
    </row>
    <row r="121" spans="1:11">
      <c r="A121" s="10" t="s">
        <v>50</v>
      </c>
      <c r="B121" s="23">
        <f t="shared" si="21"/>
        <v>5.0849178460028541E-3</v>
      </c>
      <c r="C121" s="23">
        <v>8.9626195967392047E-3</v>
      </c>
      <c r="D121" s="23">
        <f t="shared" si="22"/>
        <v>2.2188408957418724E-2</v>
      </c>
      <c r="E121" s="23"/>
      <c r="F121" s="23"/>
      <c r="G121" s="23">
        <f t="shared" si="23"/>
        <v>3.1076581576026637E-3</v>
      </c>
      <c r="H121" s="23">
        <f t="shared" si="24"/>
        <v>7.7353961056281671E-3</v>
      </c>
      <c r="I121" s="23">
        <f t="shared" si="25"/>
        <v>8.0388544632389886E-3</v>
      </c>
      <c r="J121" s="23">
        <f t="shared" si="26"/>
        <v>5.2289652986848359E-3</v>
      </c>
      <c r="K121" s="23">
        <f t="shared" si="27"/>
        <v>5.3774282449418568E-3</v>
      </c>
    </row>
    <row r="122" spans="1:11">
      <c r="A122" s="10" t="s">
        <v>24</v>
      </c>
      <c r="B122" s="23">
        <f t="shared" si="21"/>
        <v>3.2977229269723449E-2</v>
      </c>
      <c r="C122" s="23">
        <v>3.8807571986390517E-2</v>
      </c>
      <c r="D122" s="23">
        <f t="shared" si="22"/>
        <v>1.859908599460295E-2</v>
      </c>
      <c r="E122" s="23"/>
      <c r="F122" s="23"/>
      <c r="G122" s="23">
        <f t="shared" si="23"/>
        <v>3.9733629300776917E-2</v>
      </c>
      <c r="H122" s="23">
        <f t="shared" si="24"/>
        <v>3.6809815950920248E-2</v>
      </c>
      <c r="I122" s="23">
        <f t="shared" si="25"/>
        <v>3.7179701892480321E-2</v>
      </c>
      <c r="J122" s="23">
        <f t="shared" si="26"/>
        <v>3.6444303596894309E-2</v>
      </c>
      <c r="K122" s="23">
        <f t="shared" si="27"/>
        <v>2.8500369698191839E-2</v>
      </c>
    </row>
    <row r="123" spans="1:11">
      <c r="A123" s="10" t="s">
        <v>25</v>
      </c>
      <c r="B123" s="23">
        <f t="shared" si="21"/>
        <v>1.2710884488039304E-2</v>
      </c>
      <c r="C123" s="23">
        <v>1.8233507638207018E-2</v>
      </c>
      <c r="D123" s="23">
        <f t="shared" si="22"/>
        <v>1.7346718563531111E-2</v>
      </c>
      <c r="E123" s="23"/>
      <c r="F123" s="23"/>
      <c r="G123" s="23">
        <f t="shared" si="23"/>
        <v>1.6426193118756937E-2</v>
      </c>
      <c r="H123" s="23">
        <f t="shared" si="24"/>
        <v>1.1202987463323552E-2</v>
      </c>
      <c r="I123" s="23">
        <f t="shared" si="25"/>
        <v>1.0969686819628203E-2</v>
      </c>
      <c r="J123" s="23">
        <f t="shared" si="26"/>
        <v>1.299318649976232E-2</v>
      </c>
      <c r="K123" s="23">
        <f t="shared" si="27"/>
        <v>1.2569738522551589E-2</v>
      </c>
    </row>
    <row r="124" spans="1:11">
      <c r="A124" s="10" t="s">
        <v>26</v>
      </c>
      <c r="B124" s="23">
        <f t="shared" si="21"/>
        <v>0.10220882288241233</v>
      </c>
      <c r="C124" s="23">
        <v>6.8743863174479947E-2</v>
      </c>
      <c r="D124" s="23">
        <f t="shared" si="22"/>
        <v>1.6861466663487323E-2</v>
      </c>
      <c r="E124" s="23"/>
      <c r="F124" s="23"/>
      <c r="G124" s="23">
        <f t="shared" si="23"/>
        <v>0.10110987791342953</v>
      </c>
      <c r="H124" s="23">
        <f t="shared" si="24"/>
        <v>9.0290744198452927E-2</v>
      </c>
      <c r="I124" s="23">
        <f t="shared" si="25"/>
        <v>8.0807234969016914E-2</v>
      </c>
      <c r="J124" s="23">
        <f t="shared" si="26"/>
        <v>8.0652828394866108E-2</v>
      </c>
      <c r="K124" s="23">
        <f t="shared" si="27"/>
        <v>0.1021039188008335</v>
      </c>
    </row>
    <row r="125" spans="1:11">
      <c r="A125" s="10" t="s">
        <v>27</v>
      </c>
      <c r="B125" s="23">
        <f t="shared" si="21"/>
        <v>1.4916323065728838E-2</v>
      </c>
      <c r="C125" s="23">
        <v>1.8850044527664239E-2</v>
      </c>
      <c r="D125" s="23">
        <f t="shared" si="22"/>
        <v>2.126671471070473E-2</v>
      </c>
      <c r="E125" s="23"/>
      <c r="F125" s="23"/>
      <c r="G125" s="23">
        <f t="shared" si="23"/>
        <v>1.6648168701442843E-2</v>
      </c>
      <c r="H125" s="23">
        <f t="shared" si="24"/>
        <v>2.1472392638036811E-2</v>
      </c>
      <c r="I125" s="23">
        <f t="shared" si="25"/>
        <v>1.9510969686819628E-2</v>
      </c>
      <c r="J125" s="23">
        <f t="shared" si="26"/>
        <v>2.0598954206940263E-2</v>
      </c>
      <c r="K125" s="23">
        <f t="shared" si="27"/>
        <v>1.9896484506284871E-2</v>
      </c>
    </row>
    <row r="126" spans="1:11">
      <c r="A126" s="10" t="s">
        <v>28</v>
      </c>
      <c r="B126" s="23">
        <f t="shared" si="21"/>
        <v>4.8903203244420124E-3</v>
      </c>
      <c r="C126" s="23">
        <v>8.8826981481058623E-3</v>
      </c>
      <c r="D126" s="23">
        <f t="shared" si="22"/>
        <v>2.4889036287289827E-2</v>
      </c>
      <c r="E126" s="23"/>
      <c r="F126" s="23"/>
      <c r="G126" s="23">
        <f t="shared" si="23"/>
        <v>7.8801331853496116E-3</v>
      </c>
      <c r="H126" s="23">
        <f t="shared" si="24"/>
        <v>1.1603094158442252E-2</v>
      </c>
      <c r="I126" s="23">
        <f t="shared" si="25"/>
        <v>8.4575447998660198E-3</v>
      </c>
      <c r="J126" s="23">
        <f t="shared" si="26"/>
        <v>5.8627792742829976E-3</v>
      </c>
      <c r="K126" s="23">
        <f t="shared" si="27"/>
        <v>5.6462996571889496E-3</v>
      </c>
    </row>
    <row r="127" spans="1:11">
      <c r="A127" s="10" t="s">
        <v>29</v>
      </c>
      <c r="B127" s="23">
        <f t="shared" si="21"/>
        <v>5.3601746301236965E-2</v>
      </c>
      <c r="C127" s="23">
        <v>4.5201287877057975E-2</v>
      </c>
      <c r="D127" s="23">
        <f t="shared" si="22"/>
        <v>2.0287844746675027E-2</v>
      </c>
      <c r="E127" s="23"/>
      <c r="F127" s="23"/>
      <c r="G127" s="23">
        <f t="shared" si="23"/>
        <v>3.90677025527192E-2</v>
      </c>
      <c r="H127" s="23">
        <f t="shared" si="24"/>
        <v>2.9607895438783675E-2</v>
      </c>
      <c r="I127" s="23">
        <f t="shared" si="25"/>
        <v>3.7933344498408975E-2</v>
      </c>
      <c r="J127" s="23">
        <f t="shared" si="26"/>
        <v>5.1655839011250197E-2</v>
      </c>
      <c r="K127" s="23">
        <f t="shared" si="27"/>
        <v>5.5320293069839349E-2</v>
      </c>
    </row>
    <row r="128" spans="1:11">
      <c r="A128" s="10" t="s">
        <v>30</v>
      </c>
      <c r="B128" s="23">
        <f t="shared" si="21"/>
        <v>5.598204062293769E-3</v>
      </c>
      <c r="C128" s="23">
        <v>6.7362363848103577E-3</v>
      </c>
      <c r="D128" s="23">
        <f t="shared" si="22"/>
        <v>2.1495206102041597E-2</v>
      </c>
      <c r="E128" s="23"/>
      <c r="F128" s="23"/>
      <c r="G128" s="23">
        <f t="shared" si="23"/>
        <v>7.9911209766925645E-3</v>
      </c>
      <c r="H128" s="23">
        <f t="shared" si="24"/>
        <v>8.5356094958655634E-3</v>
      </c>
      <c r="I128" s="23">
        <f t="shared" si="25"/>
        <v>8.1225925305643942E-3</v>
      </c>
      <c r="J128" s="23">
        <f t="shared" si="26"/>
        <v>5.2289652986848359E-3</v>
      </c>
      <c r="K128" s="23">
        <f t="shared" si="27"/>
        <v>1.0889292196007259E-2</v>
      </c>
    </row>
    <row r="129" spans="1:11">
      <c r="A129" s="10" t="s">
        <v>31</v>
      </c>
      <c r="B129" s="23">
        <f t="shared" si="21"/>
        <v>1.3272115021236512E-2</v>
      </c>
      <c r="C129" s="23">
        <v>1.3575228917863585E-2</v>
      </c>
      <c r="D129" s="23">
        <f t="shared" si="22"/>
        <v>1.8764248995918643E-2</v>
      </c>
      <c r="E129" s="23"/>
      <c r="F129" s="23"/>
      <c r="G129" s="23">
        <f t="shared" si="23"/>
        <v>1.653718091009989E-2</v>
      </c>
      <c r="H129" s="23">
        <f t="shared" si="24"/>
        <v>1.3603627634035742E-2</v>
      </c>
      <c r="I129" s="23">
        <f t="shared" si="25"/>
        <v>1.3733043041366605E-2</v>
      </c>
      <c r="J129" s="23">
        <f t="shared" si="26"/>
        <v>1.3310093487561401E-2</v>
      </c>
      <c r="K129" s="23">
        <f t="shared" si="27"/>
        <v>1.2233649257242723E-2</v>
      </c>
    </row>
    <row r="130" spans="1:11">
      <c r="A130" s="10" t="s">
        <v>32</v>
      </c>
      <c r="B130" s="23">
        <f t="shared" si="21"/>
        <v>1.468506224300436E-2</v>
      </c>
      <c r="C130" s="23">
        <v>1.4979562943849474E-2</v>
      </c>
      <c r="D130" s="23">
        <f t="shared" si="22"/>
        <v>2.6244809720439403E-2</v>
      </c>
      <c r="E130" s="23"/>
      <c r="F130" s="23"/>
      <c r="G130" s="23">
        <f t="shared" si="23"/>
        <v>1.6870144284128745E-2</v>
      </c>
      <c r="H130" s="23">
        <f t="shared" si="24"/>
        <v>1.9738596959189118E-2</v>
      </c>
      <c r="I130" s="23">
        <f t="shared" si="25"/>
        <v>1.8841065148216381E-2</v>
      </c>
      <c r="J130" s="23">
        <f t="shared" si="26"/>
        <v>1.9014419267944858E-2</v>
      </c>
      <c r="K130" s="23">
        <f t="shared" si="27"/>
        <v>1.7678295355246353E-2</v>
      </c>
    </row>
    <row r="131" spans="1:11">
      <c r="A131" s="10" t="s">
        <v>33</v>
      </c>
      <c r="B131" s="23">
        <f t="shared" si="21"/>
        <v>1.345825178099036E-2</v>
      </c>
      <c r="C131" s="23">
        <v>1.4774050647363734E-2</v>
      </c>
      <c r="D131" s="23">
        <f t="shared" si="22"/>
        <v>2.2428331328176735E-2</v>
      </c>
      <c r="E131" s="23"/>
      <c r="F131" s="23"/>
      <c r="G131" s="23">
        <f t="shared" si="23"/>
        <v>1.8756936736958933E-2</v>
      </c>
      <c r="H131" s="23">
        <f t="shared" si="24"/>
        <v>1.7204587890104029E-2</v>
      </c>
      <c r="I131" s="23">
        <f t="shared" si="25"/>
        <v>1.5993970859152572E-2</v>
      </c>
      <c r="J131" s="23">
        <f t="shared" si="26"/>
        <v>1.9172872761844397E-2</v>
      </c>
      <c r="K131" s="23">
        <f t="shared" si="27"/>
        <v>2.0904752302211466E-2</v>
      </c>
    </row>
    <row r="132" spans="1:11">
      <c r="A132" s="10" t="s">
        <v>35</v>
      </c>
      <c r="B132" s="23">
        <f t="shared" si="21"/>
        <v>4.2755049664671809E-3</v>
      </c>
      <c r="C132" s="23">
        <v>6.5649761377389081E-3</v>
      </c>
      <c r="D132" s="23">
        <f t="shared" si="22"/>
        <v>2.61184516716951E-2</v>
      </c>
      <c r="E132" s="23"/>
      <c r="F132" s="23"/>
      <c r="G132" s="23">
        <f t="shared" si="23"/>
        <v>5.6603773584905656E-3</v>
      </c>
      <c r="H132" s="23">
        <f t="shared" si="24"/>
        <v>1.0002667377967457E-2</v>
      </c>
      <c r="I132" s="23">
        <f t="shared" si="25"/>
        <v>9.5461396750962987E-3</v>
      </c>
      <c r="J132" s="23">
        <f t="shared" si="26"/>
        <v>5.7043257803834572E-3</v>
      </c>
      <c r="K132" s="23">
        <f t="shared" si="27"/>
        <v>5.6462996571889496E-3</v>
      </c>
    </row>
    <row r="133" spans="1:11">
      <c r="A133" s="10" t="s">
        <v>36</v>
      </c>
      <c r="B133" s="23">
        <f t="shared" si="21"/>
        <v>5.6534810394327908E-2</v>
      </c>
      <c r="C133" s="23">
        <v>4.6639873952458152E-2</v>
      </c>
      <c r="D133" s="23">
        <f t="shared" si="22"/>
        <v>1.6768752401851265E-2</v>
      </c>
      <c r="E133" s="23"/>
      <c r="F133" s="23"/>
      <c r="G133" s="23">
        <f t="shared" si="23"/>
        <v>4.6281908990011097E-2</v>
      </c>
      <c r="H133" s="23">
        <f t="shared" si="24"/>
        <v>7.4286476393704989E-2</v>
      </c>
      <c r="I133" s="23">
        <f t="shared" si="25"/>
        <v>5.9202813599062133E-2</v>
      </c>
      <c r="J133" s="23">
        <f t="shared" si="26"/>
        <v>4.0881001426081448E-2</v>
      </c>
      <c r="K133" s="23">
        <f t="shared" si="27"/>
        <v>4.4296565167708545E-2</v>
      </c>
    </row>
    <row r="134" spans="1:11">
      <c r="A134" s="10" t="s">
        <v>37</v>
      </c>
      <c r="B134" s="23">
        <f t="shared" si="21"/>
        <v>7.8318451793399479E-3</v>
      </c>
      <c r="C134" s="23">
        <v>1.4397278103806544E-2</v>
      </c>
      <c r="D134" s="23">
        <f t="shared" si="22"/>
        <v>2.6109990492423449E-2</v>
      </c>
      <c r="E134" s="23"/>
      <c r="F134" s="23"/>
      <c r="G134" s="23">
        <f t="shared" si="23"/>
        <v>9.3229744728079919E-3</v>
      </c>
      <c r="H134" s="23">
        <f t="shared" si="24"/>
        <v>1.4670578821018939E-2</v>
      </c>
      <c r="I134" s="23">
        <f t="shared" si="25"/>
        <v>1.5407804387874728E-2</v>
      </c>
      <c r="J134" s="23">
        <f t="shared" si="26"/>
        <v>8.5564886705751866E-3</v>
      </c>
      <c r="K134" s="23">
        <f t="shared" si="27"/>
        <v>1.0553202930698393E-2</v>
      </c>
    </row>
    <row r="135" spans="1:11">
      <c r="A135" s="10" t="s">
        <v>38</v>
      </c>
      <c r="B135" s="23">
        <f t="shared" si="21"/>
        <v>5.7504977748196445E-3</v>
      </c>
      <c r="C135" s="23">
        <v>1.2307903089534857E-2</v>
      </c>
      <c r="D135" s="23">
        <f t="shared" si="22"/>
        <v>2.730674577998576E-2</v>
      </c>
      <c r="E135" s="23"/>
      <c r="F135" s="23"/>
      <c r="G135" s="23">
        <f t="shared" si="23"/>
        <v>9.3229744728079919E-3</v>
      </c>
      <c r="H135" s="23">
        <f t="shared" si="24"/>
        <v>1.1336356361696453E-2</v>
      </c>
      <c r="I135" s="23">
        <f t="shared" si="25"/>
        <v>1.0383520348350359E-2</v>
      </c>
      <c r="J135" s="23">
        <f t="shared" si="26"/>
        <v>6.6550467437807006E-3</v>
      </c>
      <c r="K135" s="23">
        <f t="shared" si="27"/>
        <v>8.6711030449687435E-3</v>
      </c>
    </row>
    <row r="136" spans="1:11">
      <c r="A136" s="10" t="s">
        <v>34</v>
      </c>
      <c r="B136" s="23">
        <f t="shared" si="21"/>
        <v>1.328339603697917E-3</v>
      </c>
      <c r="C136" s="23">
        <v>2.2606352613431372E-3</v>
      </c>
      <c r="D136" s="23">
        <f t="shared" si="22"/>
        <v>2.6107574019448673E-2</v>
      </c>
      <c r="E136" s="23"/>
      <c r="F136" s="23"/>
      <c r="G136" s="23">
        <f t="shared" si="23"/>
        <v>1.220865704772475E-3</v>
      </c>
      <c r="H136" s="23">
        <f t="shared" si="24"/>
        <v>1.3336889837289945E-3</v>
      </c>
      <c r="I136" s="23">
        <f t="shared" si="25"/>
        <v>1.3398090772064981E-3</v>
      </c>
      <c r="J136" s="23">
        <f t="shared" si="26"/>
        <v>9.507209633972429E-4</v>
      </c>
      <c r="K136" s="23">
        <f t="shared" si="27"/>
        <v>1.2099213551119178E-3</v>
      </c>
    </row>
    <row r="137" spans="1:11">
      <c r="A137" s="10" t="s">
        <v>39</v>
      </c>
      <c r="B137" s="23">
        <f t="shared" si="21"/>
        <v>8.4805035845427531E-3</v>
      </c>
      <c r="C137" s="23">
        <v>9.8075034822916896E-3</v>
      </c>
      <c r="D137" s="23">
        <f t="shared" si="22"/>
        <v>2.2423874187610725E-2</v>
      </c>
      <c r="E137" s="23"/>
      <c r="F137" s="23"/>
      <c r="G137" s="23">
        <f t="shared" si="23"/>
        <v>9.1009988901220862E-3</v>
      </c>
      <c r="H137" s="23">
        <f t="shared" si="24"/>
        <v>1.2269938650306749E-2</v>
      </c>
      <c r="I137" s="23">
        <f t="shared" si="25"/>
        <v>1.0132306146374141E-2</v>
      </c>
      <c r="J137" s="23">
        <f t="shared" si="26"/>
        <v>1.0457930597369672E-2</v>
      </c>
      <c r="K137" s="23">
        <f t="shared" si="27"/>
        <v>1.2905827787860456E-2</v>
      </c>
    </row>
    <row r="138" spans="1:11">
      <c r="A138" s="10" t="s">
        <v>40</v>
      </c>
      <c r="B138" s="23">
        <f t="shared" si="21"/>
        <v>1.3979998759088268E-2</v>
      </c>
      <c r="C138" s="23">
        <v>1.4043340259858882E-2</v>
      </c>
      <c r="D138" s="23">
        <f t="shared" si="22"/>
        <v>1.8986527833090554E-2</v>
      </c>
      <c r="E138" s="23"/>
      <c r="F138" s="23"/>
      <c r="G138" s="23">
        <f t="shared" si="23"/>
        <v>1.9644839067702553E-2</v>
      </c>
      <c r="H138" s="23">
        <f t="shared" si="24"/>
        <v>1.2136569751933848E-2</v>
      </c>
      <c r="I138" s="23">
        <f t="shared" si="25"/>
        <v>1.5575280522525541E-2</v>
      </c>
      <c r="J138" s="23">
        <f t="shared" si="26"/>
        <v>9.6656631278719696E-3</v>
      </c>
      <c r="K138" s="23">
        <f t="shared" si="27"/>
        <v>1.7274988236875715E-2</v>
      </c>
    </row>
    <row r="139" spans="1:11">
      <c r="A139" s="10" t="s">
        <v>41</v>
      </c>
      <c r="B139" s="23">
        <f t="shared" si="21"/>
        <v>2.1622886924738703E-2</v>
      </c>
      <c r="C139" s="23">
        <v>3.3772520722489895E-2</v>
      </c>
      <c r="D139" s="23">
        <f t="shared" si="22"/>
        <v>2.2100621848961367E-2</v>
      </c>
      <c r="E139" s="23"/>
      <c r="F139" s="23"/>
      <c r="G139" s="23">
        <f t="shared" si="23"/>
        <v>2.3862375138734741E-2</v>
      </c>
      <c r="H139" s="23">
        <f t="shared" si="24"/>
        <v>3.3208855694851963E-2</v>
      </c>
      <c r="I139" s="23">
        <f t="shared" si="25"/>
        <v>3.2239155920281357E-2</v>
      </c>
      <c r="J139" s="23">
        <f t="shared" si="26"/>
        <v>3.1532245286008558E-2</v>
      </c>
      <c r="K139" s="23">
        <f t="shared" si="27"/>
        <v>2.4668952073670768E-2</v>
      </c>
    </row>
    <row r="140" spans="1:11">
      <c r="A140" s="10" t="s">
        <v>42</v>
      </c>
      <c r="B140" s="23">
        <f t="shared" si="21"/>
        <v>2.2031823745410038E-2</v>
      </c>
      <c r="C140" s="23">
        <v>1.7982325942502226E-2</v>
      </c>
      <c r="D140" s="23">
        <f t="shared" si="22"/>
        <v>2.2046214472286576E-2</v>
      </c>
      <c r="E140" s="23"/>
      <c r="F140" s="23"/>
      <c r="G140" s="23">
        <f t="shared" si="23"/>
        <v>2.6637069922308545E-2</v>
      </c>
      <c r="H140" s="23">
        <f t="shared" si="24"/>
        <v>1.6271005601493731E-2</v>
      </c>
      <c r="I140" s="23">
        <f t="shared" si="25"/>
        <v>1.6998827667057445E-2</v>
      </c>
      <c r="J140" s="23">
        <f t="shared" si="26"/>
        <v>1.9331326255743939E-2</v>
      </c>
      <c r="K140" s="23">
        <f t="shared" si="27"/>
        <v>2.265241648181757E-2</v>
      </c>
    </row>
    <row r="141" spans="1:11">
      <c r="A141" s="10" t="s">
        <v>43</v>
      </c>
      <c r="B141" s="23">
        <f t="shared" si="21"/>
        <v>8.2224503494294623E-2</v>
      </c>
      <c r="C141" s="23">
        <v>6.7556458794784557E-2</v>
      </c>
      <c r="D141" s="23">
        <f t="shared" si="22"/>
        <v>1.7015552509584274E-2</v>
      </c>
      <c r="E141" s="23"/>
      <c r="F141" s="23"/>
      <c r="G141" s="23">
        <f t="shared" si="23"/>
        <v>5.027746947835738E-2</v>
      </c>
      <c r="H141" s="23">
        <f t="shared" si="24"/>
        <v>6.9885302747399305E-2</v>
      </c>
      <c r="I141" s="23">
        <f t="shared" si="25"/>
        <v>8.5077876402612634E-2</v>
      </c>
      <c r="J141" s="23">
        <f t="shared" si="26"/>
        <v>8.8575503089843133E-2</v>
      </c>
      <c r="K141" s="23">
        <f t="shared" si="27"/>
        <v>5.0278954090206357E-2</v>
      </c>
    </row>
    <row r="142" spans="1:11">
      <c r="A142" s="10" t="s">
        <v>44</v>
      </c>
      <c r="B142" s="23">
        <f t="shared" si="21"/>
        <v>4.0386036358713738E-3</v>
      </c>
      <c r="C142" s="23">
        <v>4.0303244810814516E-3</v>
      </c>
      <c r="D142" s="23">
        <f t="shared" si="22"/>
        <v>2.0439252058119983E-2</v>
      </c>
      <c r="E142" s="23"/>
      <c r="F142" s="23"/>
      <c r="G142" s="23">
        <f t="shared" si="23"/>
        <v>3.1076581576026637E-3</v>
      </c>
      <c r="H142" s="23">
        <f t="shared" si="24"/>
        <v>3.2008535609495867E-3</v>
      </c>
      <c r="I142" s="23">
        <f t="shared" si="25"/>
        <v>3.2657846256908389E-3</v>
      </c>
      <c r="J142" s="23">
        <f t="shared" si="26"/>
        <v>5.2289652986848359E-3</v>
      </c>
      <c r="K142" s="23">
        <f t="shared" si="27"/>
        <v>8.2005780735363316E-3</v>
      </c>
    </row>
    <row r="143" spans="1:11">
      <c r="A143" s="10" t="s">
        <v>45</v>
      </c>
      <c r="B143" s="23">
        <f t="shared" si="21"/>
        <v>6.1416669956962926E-2</v>
      </c>
      <c r="C143" s="23">
        <v>5.7771790012102392E-2</v>
      </c>
      <c r="D143" s="23">
        <f t="shared" si="22"/>
        <v>1.9963365576599761E-2</v>
      </c>
      <c r="E143" s="23"/>
      <c r="F143" s="23"/>
      <c r="G143" s="23">
        <f t="shared" si="23"/>
        <v>5.0388457269700336E-2</v>
      </c>
      <c r="H143" s="23">
        <f t="shared" si="24"/>
        <v>6.3616964523873026E-2</v>
      </c>
      <c r="I143" s="23">
        <f t="shared" si="25"/>
        <v>5.5099648300117231E-2</v>
      </c>
      <c r="J143" s="23">
        <f t="shared" si="26"/>
        <v>6.2430676596418953E-2</v>
      </c>
      <c r="K143" s="23">
        <f t="shared" si="27"/>
        <v>6.9570477918935267E-2</v>
      </c>
    </row>
    <row r="144" spans="1:11">
      <c r="A144" s="10" t="s">
        <v>46</v>
      </c>
      <c r="B144" s="23">
        <f t="shared" si="21"/>
        <v>2.668242248532058E-2</v>
      </c>
      <c r="C144" s="23">
        <v>3.5348114995547235E-2</v>
      </c>
      <c r="D144" s="23">
        <f t="shared" si="22"/>
        <v>2.1499301675188091E-2</v>
      </c>
      <c r="E144" s="23"/>
      <c r="F144" s="23"/>
      <c r="G144" s="23">
        <f t="shared" si="23"/>
        <v>3.5627081021087678E-2</v>
      </c>
      <c r="H144" s="23">
        <f t="shared" si="24"/>
        <v>2.9474526540410776E-2</v>
      </c>
      <c r="I144" s="23">
        <f t="shared" si="25"/>
        <v>3.0648132641098644E-2</v>
      </c>
      <c r="J144" s="23">
        <f t="shared" si="26"/>
        <v>2.7570907938520045E-2</v>
      </c>
      <c r="K144" s="23">
        <f t="shared" si="27"/>
        <v>2.6887141224709282E-2</v>
      </c>
    </row>
    <row r="145" spans="1:11">
      <c r="A145" s="10" t="s">
        <v>47</v>
      </c>
      <c r="B145" s="23">
        <f t="shared" si="21"/>
        <v>5.423348318282578E-3</v>
      </c>
      <c r="C145" s="23">
        <v>8.4031694563058024E-3</v>
      </c>
      <c r="D145" s="23">
        <f t="shared" si="22"/>
        <v>2.2282175140611604E-2</v>
      </c>
      <c r="E145" s="23"/>
      <c r="F145" s="23"/>
      <c r="G145" s="23">
        <f t="shared" si="23"/>
        <v>6.3263041065482794E-3</v>
      </c>
      <c r="H145" s="23">
        <f t="shared" si="24"/>
        <v>6.9351827153907707E-3</v>
      </c>
      <c r="I145" s="23">
        <f t="shared" si="25"/>
        <v>5.8616647127784291E-3</v>
      </c>
      <c r="J145" s="23">
        <f t="shared" si="26"/>
        <v>6.4965932498811602E-3</v>
      </c>
      <c r="K145" s="23">
        <f t="shared" si="27"/>
        <v>7.1923102776097333E-3</v>
      </c>
    </row>
    <row r="146" spans="1:11">
      <c r="A146" s="10" t="s">
        <v>48</v>
      </c>
      <c r="B146" s="23">
        <f t="shared" si="21"/>
        <v>7.6457084195860996E-3</v>
      </c>
      <c r="C146" s="23">
        <v>1.5950037677254357E-2</v>
      </c>
      <c r="D146" s="23">
        <f t="shared" si="22"/>
        <v>2.6817410141662029E-2</v>
      </c>
      <c r="E146" s="23"/>
      <c r="F146" s="23"/>
      <c r="G146" s="23">
        <f t="shared" si="23"/>
        <v>1.3207547169811321E-2</v>
      </c>
      <c r="H146" s="23">
        <f t="shared" si="24"/>
        <v>6.1349693251533744E-3</v>
      </c>
      <c r="I146" s="23">
        <f t="shared" si="25"/>
        <v>8.1225925305643942E-3</v>
      </c>
      <c r="J146" s="23">
        <f t="shared" si="26"/>
        <v>7.7642212010774836E-3</v>
      </c>
      <c r="K146" s="23">
        <f t="shared" si="27"/>
        <v>5.7807353633124959E-3</v>
      </c>
    </row>
    <row r="147" spans="1:11">
      <c r="A147" s="10" t="s">
        <v>49</v>
      </c>
      <c r="B147" s="23">
        <f t="shared" si="21"/>
        <v>4.9168307114372575E-2</v>
      </c>
      <c r="C147" s="23">
        <v>2.9993377937113236E-2</v>
      </c>
      <c r="D147" s="23">
        <f t="shared" si="22"/>
        <v>1.7821798482493156E-2</v>
      </c>
      <c r="E147" s="23"/>
      <c r="F147" s="23"/>
      <c r="G147" s="23">
        <f t="shared" si="23"/>
        <v>4.0066592674805772E-2</v>
      </c>
      <c r="H147" s="23">
        <f t="shared" si="24"/>
        <v>4.6412376633769008E-2</v>
      </c>
      <c r="I147" s="23">
        <f t="shared" si="25"/>
        <v>4.1534081393401437E-2</v>
      </c>
      <c r="J147" s="23">
        <f t="shared" si="26"/>
        <v>3.977182696878466E-2</v>
      </c>
      <c r="K147" s="23">
        <f t="shared" si="27"/>
        <v>3.9053572628890233E-2</v>
      </c>
    </row>
    <row r="148" spans="1:11" ht="13.5" thickBot="1">
      <c r="A148" s="72" t="s">
        <v>2</v>
      </c>
      <c r="B148" s="71">
        <f>SUM(B102:B147)</f>
        <v>1.0000000000000002</v>
      </c>
      <c r="C148" s="71">
        <f t="shared" ref="C148:K148" si="28">SUM(C102:C147)</f>
        <v>0.99999999999999989</v>
      </c>
      <c r="D148" s="71">
        <f t="shared" si="28"/>
        <v>1</v>
      </c>
      <c r="E148" s="71"/>
      <c r="F148" s="71">
        <f t="shared" si="28"/>
        <v>0</v>
      </c>
      <c r="G148" s="71">
        <f t="shared" si="28"/>
        <v>0.99999999999999967</v>
      </c>
      <c r="H148" s="71">
        <f t="shared" si="28"/>
        <v>1.0000000000000004</v>
      </c>
      <c r="I148" s="71">
        <f t="shared" si="28"/>
        <v>0.99999999999999989</v>
      </c>
      <c r="J148" s="71">
        <f t="shared" si="28"/>
        <v>1</v>
      </c>
      <c r="K148" s="71">
        <f t="shared" si="28"/>
        <v>0.99999999999999978</v>
      </c>
    </row>
    <row r="149" spans="1:11" ht="13.5" thickTop="1">
      <c r="G149" s="8"/>
      <c r="H149" s="8"/>
      <c r="I149" s="8"/>
      <c r="J149" s="8"/>
      <c r="K149" s="5"/>
    </row>
    <row r="150" spans="1:11">
      <c r="A150" s="1" t="s">
        <v>54</v>
      </c>
      <c r="B150" s="2"/>
      <c r="C150" s="2"/>
      <c r="D150" s="2"/>
      <c r="E150" s="12"/>
      <c r="F150" s="1"/>
      <c r="G150" s="1" t="s">
        <v>53</v>
      </c>
      <c r="H150" s="2"/>
      <c r="I150" s="2"/>
      <c r="J150" s="3"/>
      <c r="K150" s="5"/>
    </row>
    <row r="151" spans="1:11">
      <c r="A151" s="4" t="s">
        <v>177</v>
      </c>
      <c r="B151" s="5"/>
      <c r="C151" s="5"/>
      <c r="D151" s="6"/>
      <c r="E151" s="37"/>
      <c r="F151" s="40"/>
      <c r="G151" s="4" t="s">
        <v>51</v>
      </c>
      <c r="H151" s="5"/>
      <c r="I151" s="5"/>
      <c r="J151" s="6"/>
      <c r="K151" s="5"/>
    </row>
    <row r="152" spans="1:11">
      <c r="A152" s="4" t="s">
        <v>178</v>
      </c>
      <c r="B152" s="5"/>
      <c r="C152" s="5"/>
      <c r="D152" s="6"/>
      <c r="E152" s="37"/>
      <c r="F152" s="40"/>
      <c r="G152" s="7" t="s">
        <v>52</v>
      </c>
      <c r="H152" s="8"/>
      <c r="I152" s="8"/>
      <c r="J152" s="9"/>
      <c r="K152" s="5"/>
    </row>
    <row r="153" spans="1:11">
      <c r="A153" s="7"/>
      <c r="B153" s="8"/>
      <c r="C153" s="8"/>
      <c r="D153" s="9"/>
      <c r="E153" s="45"/>
      <c r="F153" s="41"/>
      <c r="G153" s="12"/>
      <c r="H153" s="44"/>
      <c r="I153" s="44" t="s">
        <v>156</v>
      </c>
      <c r="J153" s="44"/>
      <c r="K153" s="5"/>
    </row>
    <row r="154" spans="1:11">
      <c r="A154" s="12"/>
      <c r="B154" s="66">
        <v>2007</v>
      </c>
      <c r="C154" s="66" t="s">
        <v>179</v>
      </c>
      <c r="D154" s="66" t="s">
        <v>1</v>
      </c>
      <c r="E154" s="66"/>
      <c r="F154" s="13"/>
      <c r="G154" s="13"/>
      <c r="H154" s="44" t="s">
        <v>183</v>
      </c>
      <c r="I154" s="44" t="s">
        <v>167</v>
      </c>
      <c r="J154" s="44" t="s">
        <v>1</v>
      </c>
      <c r="K154" s="5"/>
    </row>
    <row r="155" spans="1:11">
      <c r="A155" s="14"/>
      <c r="B155" s="67" t="s">
        <v>3</v>
      </c>
      <c r="C155" s="67" t="s">
        <v>3</v>
      </c>
      <c r="D155" s="67" t="s">
        <v>180</v>
      </c>
      <c r="E155" s="67"/>
      <c r="F155" s="13"/>
      <c r="G155" s="13"/>
      <c r="H155" s="44" t="s">
        <v>3</v>
      </c>
      <c r="I155" s="44" t="s">
        <v>3</v>
      </c>
      <c r="J155" s="44" t="s">
        <v>184</v>
      </c>
      <c r="K155" s="5"/>
    </row>
    <row r="156" spans="1:11">
      <c r="A156" s="10" t="s">
        <v>0</v>
      </c>
      <c r="B156" s="10"/>
      <c r="C156" s="10"/>
      <c r="D156" s="10"/>
      <c r="E156" s="14"/>
      <c r="F156" s="14"/>
      <c r="G156" s="14" t="s">
        <v>0</v>
      </c>
      <c r="H156" s="14"/>
      <c r="I156" s="14"/>
      <c r="J156" s="14"/>
      <c r="K156" s="5"/>
    </row>
    <row r="157" spans="1:11">
      <c r="A157" s="10" t="s">
        <v>5</v>
      </c>
      <c r="B157" s="62">
        <v>1760</v>
      </c>
      <c r="C157" s="62">
        <v>1865</v>
      </c>
      <c r="D157" s="23">
        <f>B157/354578</f>
        <v>4.9636469267692867E-3</v>
      </c>
      <c r="E157" s="25"/>
      <c r="F157" s="42"/>
      <c r="G157" s="11" t="s">
        <v>5</v>
      </c>
      <c r="H157" s="90">
        <v>572</v>
      </c>
      <c r="I157" s="90">
        <v>542</v>
      </c>
      <c r="J157" s="23">
        <f>H157/97613</f>
        <v>5.8598752215381147E-3</v>
      </c>
      <c r="K157" s="5"/>
    </row>
    <row r="158" spans="1:11">
      <c r="A158" s="10" t="s">
        <v>6</v>
      </c>
      <c r="B158" s="62">
        <v>11378</v>
      </c>
      <c r="C158" s="62">
        <v>11281</v>
      </c>
      <c r="D158" s="23">
        <f t="shared" ref="D158:D202" si="29">B158/354578</f>
        <v>3.2088849279989173E-2</v>
      </c>
      <c r="E158" s="25"/>
      <c r="F158" s="42"/>
      <c r="G158" s="11" t="s">
        <v>6</v>
      </c>
      <c r="H158" s="90">
        <v>3597</v>
      </c>
      <c r="I158" s="90">
        <v>3467</v>
      </c>
      <c r="J158" s="23">
        <f t="shared" ref="J158:J202" si="30">H158/97613</f>
        <v>3.684959995082622E-2</v>
      </c>
      <c r="K158" s="5"/>
    </row>
    <row r="159" spans="1:11">
      <c r="A159" s="10" t="s">
        <v>7</v>
      </c>
      <c r="B159" s="62">
        <v>895</v>
      </c>
      <c r="C159" s="62">
        <v>936</v>
      </c>
      <c r="D159" s="23">
        <f t="shared" si="29"/>
        <v>2.5241272724196087E-3</v>
      </c>
      <c r="E159" s="25"/>
      <c r="F159" s="42"/>
      <c r="G159" s="11" t="s">
        <v>7</v>
      </c>
      <c r="H159" s="90">
        <v>372</v>
      </c>
      <c r="I159" s="90">
        <v>340</v>
      </c>
      <c r="J159" s="23">
        <f t="shared" si="30"/>
        <v>3.8109678014198929E-3</v>
      </c>
      <c r="K159" s="5"/>
    </row>
    <row r="160" spans="1:11">
      <c r="A160" s="10" t="s">
        <v>8</v>
      </c>
      <c r="B160" s="62">
        <v>13976</v>
      </c>
      <c r="C160" s="62">
        <v>13418</v>
      </c>
      <c r="D160" s="23">
        <f t="shared" si="29"/>
        <v>3.9415869004845193E-2</v>
      </c>
      <c r="E160" s="25"/>
      <c r="F160" s="42"/>
      <c r="G160" s="11" t="s">
        <v>8</v>
      </c>
      <c r="H160" s="90">
        <v>3802</v>
      </c>
      <c r="I160" s="90">
        <v>3814</v>
      </c>
      <c r="J160" s="23">
        <f t="shared" si="30"/>
        <v>3.8949730056447397E-2</v>
      </c>
      <c r="K160" s="5"/>
    </row>
    <row r="161" spans="1:11">
      <c r="A161" s="10" t="s">
        <v>9</v>
      </c>
      <c r="B161" s="62">
        <v>1077</v>
      </c>
      <c r="C161" s="62">
        <v>1097</v>
      </c>
      <c r="D161" s="23">
        <f t="shared" si="29"/>
        <v>3.0374134887105235E-3</v>
      </c>
      <c r="E161" s="25"/>
      <c r="F161" s="42"/>
      <c r="G161" s="11" t="s">
        <v>9</v>
      </c>
      <c r="H161" s="90">
        <v>437</v>
      </c>
      <c r="I161" s="90">
        <v>434</v>
      </c>
      <c r="J161" s="23">
        <f t="shared" si="30"/>
        <v>4.4768627129583146E-3</v>
      </c>
      <c r="K161" s="5"/>
    </row>
    <row r="162" spans="1:11">
      <c r="A162" s="10" t="s">
        <v>10</v>
      </c>
      <c r="B162" s="62">
        <v>1976</v>
      </c>
      <c r="C162" s="62">
        <v>2010</v>
      </c>
      <c r="D162" s="23">
        <f t="shared" si="29"/>
        <v>5.5728217768727896E-3</v>
      </c>
      <c r="E162" s="25"/>
      <c r="F162" s="42"/>
      <c r="G162" s="11" t="s">
        <v>10</v>
      </c>
      <c r="H162" s="90">
        <v>754</v>
      </c>
      <c r="I162" s="90">
        <v>750</v>
      </c>
      <c r="J162" s="23">
        <f t="shared" si="30"/>
        <v>7.7243809738456971E-3</v>
      </c>
      <c r="K162" s="5"/>
    </row>
    <row r="163" spans="1:11">
      <c r="A163" s="10" t="s">
        <v>11</v>
      </c>
      <c r="B163" s="62">
        <v>13430</v>
      </c>
      <c r="C163" s="62">
        <v>12336</v>
      </c>
      <c r="D163" s="23">
        <f t="shared" si="29"/>
        <v>3.7876010355972455E-2</v>
      </c>
      <c r="E163" s="25"/>
      <c r="F163" s="42"/>
      <c r="G163" s="11" t="s">
        <v>11</v>
      </c>
      <c r="H163" s="90">
        <v>2605</v>
      </c>
      <c r="I163" s="90">
        <v>2468</v>
      </c>
      <c r="J163" s="23">
        <f t="shared" si="30"/>
        <v>2.6687019147039841E-2</v>
      </c>
      <c r="K163" s="5"/>
    </row>
    <row r="164" spans="1:11">
      <c r="A164" s="10" t="s">
        <v>12</v>
      </c>
      <c r="B164" s="62">
        <v>14085</v>
      </c>
      <c r="C164" s="62">
        <v>13093</v>
      </c>
      <c r="D164" s="23">
        <f t="shared" si="29"/>
        <v>3.972327668383261E-2</v>
      </c>
      <c r="E164" s="25"/>
      <c r="F164" s="42"/>
      <c r="G164" s="11" t="s">
        <v>12</v>
      </c>
      <c r="H164" s="90">
        <v>3924</v>
      </c>
      <c r="I164" s="90">
        <v>3593</v>
      </c>
      <c r="J164" s="23">
        <f t="shared" si="30"/>
        <v>4.0199563582719512E-2</v>
      </c>
      <c r="K164" s="5"/>
    </row>
    <row r="165" spans="1:11">
      <c r="A165" s="10" t="s">
        <v>13</v>
      </c>
      <c r="B165" s="62">
        <v>1002</v>
      </c>
      <c r="C165" s="62">
        <v>1002</v>
      </c>
      <c r="D165" s="23">
        <f t="shared" si="29"/>
        <v>2.8258944435356958E-3</v>
      </c>
      <c r="E165" s="25"/>
      <c r="F165" s="42"/>
      <c r="G165" s="11" t="s">
        <v>13</v>
      </c>
      <c r="H165" s="90">
        <v>375</v>
      </c>
      <c r="I165" s="90">
        <v>357</v>
      </c>
      <c r="J165" s="23">
        <f t="shared" si="30"/>
        <v>3.8417014127216662E-3</v>
      </c>
      <c r="K165" s="5"/>
    </row>
    <row r="166" spans="1:11">
      <c r="A166" s="10" t="s">
        <v>14</v>
      </c>
      <c r="B166" s="62">
        <v>28292</v>
      </c>
      <c r="C166" s="62">
        <v>27763</v>
      </c>
      <c r="D166" s="23">
        <f t="shared" si="29"/>
        <v>7.979062434781628E-2</v>
      </c>
      <c r="E166" s="25"/>
      <c r="F166" s="42"/>
      <c r="G166" s="11" t="s">
        <v>14</v>
      </c>
      <c r="H166" s="90">
        <v>5821</v>
      </c>
      <c r="I166" s="90">
        <v>5698</v>
      </c>
      <c r="J166" s="23">
        <f t="shared" si="30"/>
        <v>5.963345046254085E-2</v>
      </c>
      <c r="K166" s="5"/>
    </row>
    <row r="167" spans="1:11">
      <c r="A167" s="10" t="s">
        <v>15</v>
      </c>
      <c r="B167" s="62">
        <v>4163</v>
      </c>
      <c r="C167" s="62">
        <v>4144</v>
      </c>
      <c r="D167" s="23">
        <f t="shared" si="29"/>
        <v>1.1740717134170761E-2</v>
      </c>
      <c r="E167" s="25"/>
      <c r="F167" s="42"/>
      <c r="G167" s="11" t="s">
        <v>15</v>
      </c>
      <c r="H167" s="90">
        <v>1467</v>
      </c>
      <c r="I167" s="90">
        <v>1421</v>
      </c>
      <c r="J167" s="23">
        <f t="shared" si="30"/>
        <v>1.5028735926567158E-2</v>
      </c>
      <c r="K167" s="5"/>
    </row>
    <row r="168" spans="1:11">
      <c r="A168" s="10" t="s">
        <v>16</v>
      </c>
      <c r="B168" s="62">
        <v>2523</v>
      </c>
      <c r="C168" s="62">
        <v>2578</v>
      </c>
      <c r="D168" s="23">
        <f t="shared" si="29"/>
        <v>7.1155006796811988E-3</v>
      </c>
      <c r="E168" s="25"/>
      <c r="F168" s="42"/>
      <c r="G168" s="11" t="s">
        <v>16</v>
      </c>
      <c r="H168" s="90">
        <v>907</v>
      </c>
      <c r="I168" s="90">
        <v>877</v>
      </c>
      <c r="J168" s="23">
        <f t="shared" si="30"/>
        <v>9.2917951502361363E-3</v>
      </c>
      <c r="K168" s="5"/>
    </row>
    <row r="169" spans="1:11">
      <c r="A169" s="10" t="s">
        <v>17</v>
      </c>
      <c r="B169" s="62">
        <v>3222</v>
      </c>
      <c r="C169" s="62">
        <v>3240</v>
      </c>
      <c r="D169" s="23">
        <f t="shared" si="29"/>
        <v>9.0868581807105903E-3</v>
      </c>
      <c r="E169" s="25"/>
      <c r="F169" s="42"/>
      <c r="G169" s="11" t="s">
        <v>17</v>
      </c>
      <c r="H169" s="90">
        <v>1348</v>
      </c>
      <c r="I169" s="90">
        <v>1298</v>
      </c>
      <c r="J169" s="23">
        <f t="shared" si="30"/>
        <v>1.3809636011596816E-2</v>
      </c>
      <c r="K169" s="5"/>
    </row>
    <row r="170" spans="1:11">
      <c r="A170" s="10" t="s">
        <v>18</v>
      </c>
      <c r="B170" s="62">
        <v>2485</v>
      </c>
      <c r="C170" s="62">
        <v>2525</v>
      </c>
      <c r="D170" s="23">
        <f t="shared" si="29"/>
        <v>7.0083310301259525E-3</v>
      </c>
      <c r="E170" s="25"/>
      <c r="F170" s="42"/>
      <c r="G170" s="11" t="s">
        <v>18</v>
      </c>
      <c r="H170" s="90">
        <v>951</v>
      </c>
      <c r="I170" s="90">
        <v>954</v>
      </c>
      <c r="J170" s="23">
        <f t="shared" si="30"/>
        <v>9.7425547826621457E-3</v>
      </c>
      <c r="K170" s="5"/>
    </row>
    <row r="171" spans="1:11">
      <c r="A171" s="10" t="s">
        <v>19</v>
      </c>
      <c r="B171" s="62">
        <v>3138</v>
      </c>
      <c r="C171" s="62">
        <v>3101</v>
      </c>
      <c r="D171" s="23">
        <f t="shared" si="29"/>
        <v>8.849956850114785E-3</v>
      </c>
      <c r="E171" s="25"/>
      <c r="F171" s="42"/>
      <c r="G171" s="11" t="s">
        <v>19</v>
      </c>
      <c r="H171" s="90">
        <v>1182</v>
      </c>
      <c r="I171" s="90">
        <v>1178</v>
      </c>
      <c r="J171" s="23">
        <f t="shared" si="30"/>
        <v>1.2109042852898691E-2</v>
      </c>
      <c r="K171" s="5"/>
    </row>
    <row r="172" spans="1:11">
      <c r="A172" s="10" t="s">
        <v>20</v>
      </c>
      <c r="B172" s="62">
        <v>5147</v>
      </c>
      <c r="C172" s="62">
        <v>5306</v>
      </c>
      <c r="D172" s="23">
        <f t="shared" si="29"/>
        <v>1.4515847006864499E-2</v>
      </c>
      <c r="E172" s="25"/>
      <c r="F172" s="42"/>
      <c r="G172" s="11" t="s">
        <v>20</v>
      </c>
      <c r="H172" s="90">
        <v>1927</v>
      </c>
      <c r="I172" s="90">
        <v>1941</v>
      </c>
      <c r="J172" s="23">
        <f t="shared" si="30"/>
        <v>1.9741222992839067E-2</v>
      </c>
      <c r="K172" s="5"/>
    </row>
    <row r="173" spans="1:11">
      <c r="A173" s="10" t="s">
        <v>21</v>
      </c>
      <c r="B173" s="62">
        <v>2854</v>
      </c>
      <c r="C173" s="62">
        <v>2898</v>
      </c>
      <c r="D173" s="23">
        <f t="shared" si="29"/>
        <v>8.0490047323861034E-3</v>
      </c>
      <c r="E173" s="25"/>
      <c r="F173" s="42"/>
      <c r="G173" s="11" t="s">
        <v>21</v>
      </c>
      <c r="H173" s="90">
        <v>1203</v>
      </c>
      <c r="I173" s="90">
        <v>1159</v>
      </c>
      <c r="J173" s="23">
        <f t="shared" si="30"/>
        <v>1.2324178132011105E-2</v>
      </c>
      <c r="K173" s="5"/>
    </row>
    <row r="174" spans="1:11">
      <c r="A174" s="10" t="s">
        <v>22</v>
      </c>
      <c r="B174" s="62">
        <v>10443</v>
      </c>
      <c r="C174" s="62">
        <v>9015</v>
      </c>
      <c r="D174" s="23">
        <f t="shared" si="29"/>
        <v>2.9451911850142988E-2</v>
      </c>
      <c r="E174" s="25"/>
      <c r="F174" s="42"/>
      <c r="G174" s="11" t="s">
        <v>22</v>
      </c>
      <c r="H174" s="90">
        <v>2346</v>
      </c>
      <c r="I174" s="90">
        <v>2245</v>
      </c>
      <c r="J174" s="23">
        <f t="shared" si="30"/>
        <v>2.4033684037986745E-2</v>
      </c>
      <c r="K174" s="5"/>
    </row>
    <row r="175" spans="1:11">
      <c r="A175" s="10" t="s">
        <v>23</v>
      </c>
      <c r="B175" s="62">
        <v>1604</v>
      </c>
      <c r="C175" s="62">
        <v>1612</v>
      </c>
      <c r="D175" s="23">
        <f t="shared" si="29"/>
        <v>4.5236873128056453E-3</v>
      </c>
      <c r="E175" s="25"/>
      <c r="F175" s="42"/>
      <c r="G175" s="11" t="s">
        <v>23</v>
      </c>
      <c r="H175" s="90">
        <v>606</v>
      </c>
      <c r="I175" s="90">
        <v>597</v>
      </c>
      <c r="J175" s="23">
        <f t="shared" si="30"/>
        <v>6.2081894829582127E-3</v>
      </c>
      <c r="K175" s="5"/>
    </row>
    <row r="176" spans="1:11">
      <c r="A176" s="10" t="s">
        <v>50</v>
      </c>
      <c r="B176" s="62">
        <v>1803</v>
      </c>
      <c r="C176" s="62">
        <v>1829</v>
      </c>
      <c r="D176" s="23">
        <f t="shared" si="29"/>
        <v>5.0849178460028541E-3</v>
      </c>
      <c r="E176" s="25"/>
      <c r="F176" s="42"/>
      <c r="G176" s="11" t="s">
        <v>50</v>
      </c>
      <c r="H176" s="90">
        <v>652</v>
      </c>
      <c r="I176" s="90">
        <v>673</v>
      </c>
      <c r="J176" s="23">
        <f t="shared" si="30"/>
        <v>6.679438189585404E-3</v>
      </c>
      <c r="K176" s="5"/>
    </row>
    <row r="177" spans="1:11">
      <c r="A177" s="10" t="s">
        <v>24</v>
      </c>
      <c r="B177" s="62">
        <v>11693</v>
      </c>
      <c r="C177" s="62">
        <v>11096</v>
      </c>
      <c r="D177" s="23">
        <f t="shared" si="29"/>
        <v>3.2977229269723449E-2</v>
      </c>
      <c r="E177" s="25"/>
      <c r="F177" s="42"/>
      <c r="G177" s="11" t="s">
        <v>24</v>
      </c>
      <c r="H177" s="90">
        <v>3913</v>
      </c>
      <c r="I177" s="90">
        <v>3738</v>
      </c>
      <c r="J177" s="23">
        <f t="shared" si="30"/>
        <v>4.0086873674613013E-2</v>
      </c>
      <c r="K177" s="5"/>
    </row>
    <row r="178" spans="1:11">
      <c r="A178" s="10" t="s">
        <v>25</v>
      </c>
      <c r="B178" s="62">
        <v>4507</v>
      </c>
      <c r="C178" s="62">
        <v>4376</v>
      </c>
      <c r="D178" s="23">
        <f t="shared" si="29"/>
        <v>1.2710884488039304E-2</v>
      </c>
      <c r="E178" s="25"/>
      <c r="F178" s="42"/>
      <c r="G178" s="11" t="s">
        <v>25</v>
      </c>
      <c r="H178" s="90">
        <v>1572</v>
      </c>
      <c r="I178" s="90">
        <v>1559</v>
      </c>
      <c r="J178" s="23">
        <f t="shared" si="30"/>
        <v>1.6104412322129225E-2</v>
      </c>
      <c r="K178" s="5"/>
    </row>
    <row r="179" spans="1:11">
      <c r="A179" s="10" t="s">
        <v>26</v>
      </c>
      <c r="B179" s="62">
        <v>36241</v>
      </c>
      <c r="C179" s="62">
        <v>34120</v>
      </c>
      <c r="D179" s="23">
        <f t="shared" si="29"/>
        <v>0.10220882288241233</v>
      </c>
      <c r="E179" s="25"/>
      <c r="F179" s="42"/>
      <c r="G179" s="11" t="s">
        <v>26</v>
      </c>
      <c r="H179" s="90">
        <v>7809</v>
      </c>
      <c r="I179" s="90">
        <v>7572</v>
      </c>
      <c r="J179" s="23">
        <f t="shared" si="30"/>
        <v>7.9999590218515979E-2</v>
      </c>
      <c r="K179" s="5"/>
    </row>
    <row r="180" spans="1:11">
      <c r="A180" s="10" t="s">
        <v>27</v>
      </c>
      <c r="B180" s="62">
        <v>5289</v>
      </c>
      <c r="C180" s="62">
        <v>5216</v>
      </c>
      <c r="D180" s="23">
        <f t="shared" si="29"/>
        <v>1.4916323065728838E-2</v>
      </c>
      <c r="E180" s="25"/>
      <c r="F180" s="42"/>
      <c r="G180" s="11" t="s">
        <v>27</v>
      </c>
      <c r="H180" s="90">
        <v>1758</v>
      </c>
      <c r="I180" s="90">
        <v>1756</v>
      </c>
      <c r="J180" s="23">
        <f t="shared" si="30"/>
        <v>1.8009896222839172E-2</v>
      </c>
      <c r="K180" s="5"/>
    </row>
    <row r="181" spans="1:11">
      <c r="A181" s="10" t="s">
        <v>28</v>
      </c>
      <c r="B181" s="62">
        <v>1734</v>
      </c>
      <c r="C181" s="62">
        <v>1619</v>
      </c>
      <c r="D181" s="23">
        <f t="shared" si="29"/>
        <v>4.8903203244420124E-3</v>
      </c>
      <c r="E181" s="25"/>
      <c r="F181" s="42"/>
      <c r="G181" s="11" t="s">
        <v>28</v>
      </c>
      <c r="H181" s="90">
        <v>667</v>
      </c>
      <c r="I181" s="90">
        <v>706</v>
      </c>
      <c r="J181" s="23">
        <f t="shared" si="30"/>
        <v>6.8331062460942702E-3</v>
      </c>
      <c r="K181" s="5"/>
    </row>
    <row r="182" spans="1:11">
      <c r="A182" s="10" t="s">
        <v>29</v>
      </c>
      <c r="B182" s="62">
        <v>19006</v>
      </c>
      <c r="C182" s="62">
        <v>16992</v>
      </c>
      <c r="D182" s="23">
        <f t="shared" si="29"/>
        <v>5.3601746301236965E-2</v>
      </c>
      <c r="E182" s="25"/>
      <c r="F182" s="42"/>
      <c r="G182" s="11" t="s">
        <v>29</v>
      </c>
      <c r="H182" s="90">
        <v>5340</v>
      </c>
      <c r="I182" s="90">
        <v>5139</v>
      </c>
      <c r="J182" s="23">
        <f t="shared" si="30"/>
        <v>5.4705828117156526E-2</v>
      </c>
      <c r="K182" s="5"/>
    </row>
    <row r="183" spans="1:11">
      <c r="A183" s="10" t="s">
        <v>30</v>
      </c>
      <c r="B183" s="62">
        <v>1985</v>
      </c>
      <c r="C183" s="62">
        <v>1850</v>
      </c>
      <c r="D183" s="23">
        <f t="shared" si="29"/>
        <v>5.598204062293769E-3</v>
      </c>
      <c r="E183" s="25"/>
      <c r="F183" s="42"/>
      <c r="G183" s="11" t="s">
        <v>30</v>
      </c>
      <c r="H183" s="90">
        <v>722</v>
      </c>
      <c r="I183" s="90">
        <v>686</v>
      </c>
      <c r="J183" s="23">
        <f t="shared" si="30"/>
        <v>7.396555786626781E-3</v>
      </c>
      <c r="K183" s="5"/>
    </row>
    <row r="184" spans="1:11">
      <c r="A184" s="10" t="s">
        <v>31</v>
      </c>
      <c r="B184" s="62">
        <v>4706</v>
      </c>
      <c r="C184" s="62">
        <v>4363</v>
      </c>
      <c r="D184" s="23">
        <f t="shared" si="29"/>
        <v>1.3272115021236512E-2</v>
      </c>
      <c r="E184" s="25"/>
      <c r="F184" s="42"/>
      <c r="G184" s="11" t="s">
        <v>31</v>
      </c>
      <c r="H184" s="90">
        <v>1319</v>
      </c>
      <c r="I184" s="90">
        <v>1304</v>
      </c>
      <c r="J184" s="23">
        <f t="shared" si="30"/>
        <v>1.3512544435679674E-2</v>
      </c>
      <c r="K184" s="5"/>
    </row>
    <row r="185" spans="1:11">
      <c r="A185" s="10" t="s">
        <v>32</v>
      </c>
      <c r="B185" s="62">
        <v>5207</v>
      </c>
      <c r="C185" s="62">
        <v>4767</v>
      </c>
      <c r="D185" s="23">
        <f t="shared" si="29"/>
        <v>1.468506224300436E-2</v>
      </c>
      <c r="E185" s="25"/>
      <c r="F185" s="42"/>
      <c r="G185" s="11" t="s">
        <v>32</v>
      </c>
      <c r="H185" s="90">
        <v>1429</v>
      </c>
      <c r="I185" s="90">
        <v>1423</v>
      </c>
      <c r="J185" s="23">
        <f t="shared" si="30"/>
        <v>1.4639443516744696E-2</v>
      </c>
      <c r="K185" s="5"/>
    </row>
    <row r="186" spans="1:11">
      <c r="A186" s="10" t="s">
        <v>33</v>
      </c>
      <c r="B186" s="62">
        <v>4772</v>
      </c>
      <c r="C186" s="62">
        <v>4939</v>
      </c>
      <c r="D186" s="23">
        <f t="shared" si="29"/>
        <v>1.345825178099036E-2</v>
      </c>
      <c r="E186" s="25"/>
      <c r="F186" s="42"/>
      <c r="G186" s="11" t="s">
        <v>33</v>
      </c>
      <c r="H186" s="90">
        <v>1526</v>
      </c>
      <c r="I186" s="90">
        <v>1543</v>
      </c>
      <c r="J186" s="23">
        <f t="shared" si="30"/>
        <v>1.5633163615502033E-2</v>
      </c>
      <c r="K186" s="5"/>
    </row>
    <row r="187" spans="1:11">
      <c r="A187" s="10" t="s">
        <v>35</v>
      </c>
      <c r="B187" s="62">
        <v>1516</v>
      </c>
      <c r="C187" s="62">
        <v>1552</v>
      </c>
      <c r="D187" s="23">
        <f t="shared" si="29"/>
        <v>4.2755049664671809E-3</v>
      </c>
      <c r="E187" s="25"/>
      <c r="F187" s="42"/>
      <c r="G187" s="11" t="s">
        <v>35</v>
      </c>
      <c r="H187" s="90">
        <v>582</v>
      </c>
      <c r="I187" s="90">
        <v>600</v>
      </c>
      <c r="J187" s="23">
        <f t="shared" si="30"/>
        <v>5.9623205925440261E-3</v>
      </c>
      <c r="K187" s="5"/>
    </row>
    <row r="188" spans="1:11">
      <c r="A188" s="10" t="s">
        <v>36</v>
      </c>
      <c r="B188" s="62">
        <v>20046</v>
      </c>
      <c r="C188" s="62">
        <v>19086</v>
      </c>
      <c r="D188" s="23">
        <f t="shared" si="29"/>
        <v>5.6534810394327908E-2</v>
      </c>
      <c r="E188" s="25"/>
      <c r="F188" s="42"/>
      <c r="G188" s="11" t="s">
        <v>36</v>
      </c>
      <c r="H188" s="90">
        <v>4970</v>
      </c>
      <c r="I188" s="90">
        <v>4919</v>
      </c>
      <c r="J188" s="23">
        <f t="shared" si="30"/>
        <v>5.0915349389937817E-2</v>
      </c>
      <c r="K188" s="5"/>
    </row>
    <row r="189" spans="1:11">
      <c r="A189" s="10" t="s">
        <v>37</v>
      </c>
      <c r="B189" s="62">
        <v>2777</v>
      </c>
      <c r="C189" s="62">
        <v>2903</v>
      </c>
      <c r="D189" s="23">
        <f t="shared" si="29"/>
        <v>7.8318451793399479E-3</v>
      </c>
      <c r="E189" s="25"/>
      <c r="F189" s="42"/>
      <c r="G189" s="11" t="s">
        <v>37</v>
      </c>
      <c r="H189" s="90">
        <v>1112</v>
      </c>
      <c r="I189" s="90">
        <v>1128</v>
      </c>
      <c r="J189" s="23">
        <f t="shared" si="30"/>
        <v>1.1391925255857313E-2</v>
      </c>
      <c r="K189" s="5"/>
    </row>
    <row r="190" spans="1:11">
      <c r="A190" s="10" t="s">
        <v>38</v>
      </c>
      <c r="B190" s="62">
        <v>2039</v>
      </c>
      <c r="C190" s="62">
        <v>2134</v>
      </c>
      <c r="D190" s="23">
        <f t="shared" si="29"/>
        <v>5.7504977748196445E-3</v>
      </c>
      <c r="E190" s="25"/>
      <c r="F190" s="42"/>
      <c r="G190" s="11" t="s">
        <v>38</v>
      </c>
      <c r="H190" s="90">
        <v>968</v>
      </c>
      <c r="I190" s="90">
        <v>1014</v>
      </c>
      <c r="J190" s="23">
        <f t="shared" si="30"/>
        <v>9.9167119133721938E-3</v>
      </c>
      <c r="K190" s="5"/>
    </row>
    <row r="191" spans="1:11">
      <c r="A191" s="10" t="s">
        <v>34</v>
      </c>
      <c r="B191" s="62">
        <v>471</v>
      </c>
      <c r="C191" s="62">
        <v>472</v>
      </c>
      <c r="D191" s="23">
        <f t="shared" si="29"/>
        <v>1.328339603697917E-3</v>
      </c>
      <c r="E191" s="25"/>
      <c r="F191" s="42"/>
      <c r="G191" s="11" t="s">
        <v>34</v>
      </c>
      <c r="H191" s="90">
        <v>170</v>
      </c>
      <c r="I191" s="90">
        <v>164</v>
      </c>
      <c r="J191" s="23">
        <f t="shared" si="30"/>
        <v>1.7415713071004886E-3</v>
      </c>
      <c r="K191" s="5"/>
    </row>
    <row r="192" spans="1:11">
      <c r="A192" s="10" t="s">
        <v>39</v>
      </c>
      <c r="B192" s="62">
        <v>3007</v>
      </c>
      <c r="C192" s="62">
        <v>2957</v>
      </c>
      <c r="D192" s="23">
        <f t="shared" si="29"/>
        <v>8.4805035845427531E-3</v>
      </c>
      <c r="E192" s="25"/>
      <c r="F192" s="42"/>
      <c r="G192" s="11" t="s">
        <v>39</v>
      </c>
      <c r="H192" s="90">
        <v>971</v>
      </c>
      <c r="I192" s="90">
        <v>959</v>
      </c>
      <c r="J192" s="23">
        <f t="shared" si="30"/>
        <v>9.9474455246739684E-3</v>
      </c>
      <c r="K192" s="5"/>
    </row>
    <row r="193" spans="1:11">
      <c r="A193" s="10" t="s">
        <v>40</v>
      </c>
      <c r="B193" s="62">
        <v>4957</v>
      </c>
      <c r="C193" s="62">
        <v>4937</v>
      </c>
      <c r="D193" s="23">
        <f t="shared" si="29"/>
        <v>1.3979998759088268E-2</v>
      </c>
      <c r="E193" s="25"/>
      <c r="F193" s="42"/>
      <c r="G193" s="11" t="s">
        <v>40</v>
      </c>
      <c r="H193" s="90">
        <v>1479</v>
      </c>
      <c r="I193" s="90">
        <v>1429</v>
      </c>
      <c r="J193" s="23">
        <f t="shared" si="30"/>
        <v>1.5151670371774251E-2</v>
      </c>
      <c r="K193" s="5"/>
    </row>
    <row r="194" spans="1:11">
      <c r="A194" s="10" t="s">
        <v>41</v>
      </c>
      <c r="B194" s="62">
        <v>7667</v>
      </c>
      <c r="C194" s="62">
        <v>7395</v>
      </c>
      <c r="D194" s="23">
        <f t="shared" si="29"/>
        <v>2.1622886924738703E-2</v>
      </c>
      <c r="E194" s="25"/>
      <c r="F194" s="42"/>
      <c r="G194" s="11" t="s">
        <v>41</v>
      </c>
      <c r="H194" s="90">
        <v>2741</v>
      </c>
      <c r="I194" s="90">
        <v>2782</v>
      </c>
      <c r="J194" s="23">
        <f t="shared" si="30"/>
        <v>2.8080276192720233E-2</v>
      </c>
      <c r="K194" s="5"/>
    </row>
    <row r="195" spans="1:11">
      <c r="A195" s="10" t="s">
        <v>42</v>
      </c>
      <c r="B195" s="62">
        <v>7812</v>
      </c>
      <c r="C195" s="62">
        <v>7727</v>
      </c>
      <c r="D195" s="23">
        <f t="shared" si="29"/>
        <v>2.2031823745410038E-2</v>
      </c>
      <c r="E195" s="25"/>
      <c r="F195" s="42"/>
      <c r="G195" s="11" t="s">
        <v>42</v>
      </c>
      <c r="H195" s="90">
        <v>1864</v>
      </c>
      <c r="I195" s="90">
        <v>1789</v>
      </c>
      <c r="J195" s="23">
        <f t="shared" si="30"/>
        <v>1.9095817155501828E-2</v>
      </c>
      <c r="K195" s="5"/>
    </row>
    <row r="196" spans="1:11">
      <c r="A196" s="10" t="s">
        <v>43</v>
      </c>
      <c r="B196" s="62">
        <v>29155</v>
      </c>
      <c r="C196" s="62">
        <v>27313</v>
      </c>
      <c r="D196" s="23">
        <f t="shared" si="29"/>
        <v>8.2224503494294623E-2</v>
      </c>
      <c r="E196" s="25"/>
      <c r="F196" s="42"/>
      <c r="G196" s="11" t="s">
        <v>43</v>
      </c>
      <c r="H196" s="90">
        <v>6783</v>
      </c>
      <c r="I196" s="90">
        <v>6715</v>
      </c>
      <c r="J196" s="23">
        <f t="shared" si="30"/>
        <v>6.9488695153309493E-2</v>
      </c>
      <c r="K196" s="5"/>
    </row>
    <row r="197" spans="1:11">
      <c r="A197" s="10" t="s">
        <v>44</v>
      </c>
      <c r="B197" s="62">
        <v>1432</v>
      </c>
      <c r="C197" s="62">
        <v>1447</v>
      </c>
      <c r="D197" s="23">
        <f t="shared" si="29"/>
        <v>4.0386036358713738E-3</v>
      </c>
      <c r="E197" s="25"/>
      <c r="F197" s="42"/>
      <c r="G197" s="11" t="s">
        <v>44</v>
      </c>
      <c r="H197" s="90">
        <v>337</v>
      </c>
      <c r="I197" s="90">
        <v>330</v>
      </c>
      <c r="J197" s="23">
        <f t="shared" si="30"/>
        <v>3.4524090028992039E-3</v>
      </c>
      <c r="K197" s="5"/>
    </row>
    <row r="198" spans="1:11">
      <c r="A198" s="10" t="s">
        <v>45</v>
      </c>
      <c r="B198" s="62">
        <v>21777</v>
      </c>
      <c r="C198" s="62">
        <v>20960</v>
      </c>
      <c r="D198" s="23">
        <f t="shared" si="29"/>
        <v>6.1416669956962926E-2</v>
      </c>
      <c r="E198" s="25"/>
      <c r="F198" s="42"/>
      <c r="G198" s="11" t="s">
        <v>45</v>
      </c>
      <c r="H198" s="90">
        <v>5850</v>
      </c>
      <c r="I198" s="90">
        <v>5697</v>
      </c>
      <c r="J198" s="23">
        <f t="shared" si="30"/>
        <v>5.993054203845799E-2</v>
      </c>
      <c r="K198" s="5"/>
    </row>
    <row r="199" spans="1:11">
      <c r="A199" s="10" t="s">
        <v>46</v>
      </c>
      <c r="B199" s="62">
        <v>9461</v>
      </c>
      <c r="C199" s="62">
        <v>9597</v>
      </c>
      <c r="D199" s="23">
        <f t="shared" si="29"/>
        <v>2.668242248532058E-2</v>
      </c>
      <c r="E199" s="25"/>
      <c r="F199" s="42"/>
      <c r="G199" s="11" t="s">
        <v>46</v>
      </c>
      <c r="H199" s="90">
        <v>3176</v>
      </c>
      <c r="I199" s="90">
        <v>3182</v>
      </c>
      <c r="J199" s="23">
        <f t="shared" si="30"/>
        <v>3.2536649831477367E-2</v>
      </c>
      <c r="K199" s="5"/>
    </row>
    <row r="200" spans="1:11">
      <c r="A200" s="10" t="s">
        <v>47</v>
      </c>
      <c r="B200" s="62">
        <v>1923</v>
      </c>
      <c r="C200" s="62">
        <v>1998</v>
      </c>
      <c r="D200" s="23">
        <f t="shared" si="29"/>
        <v>5.423348318282578E-3</v>
      </c>
      <c r="E200" s="25"/>
      <c r="F200" s="42"/>
      <c r="G200" s="11" t="s">
        <v>47</v>
      </c>
      <c r="H200" s="90">
        <v>752</v>
      </c>
      <c r="I200" s="90">
        <v>764</v>
      </c>
      <c r="J200" s="23">
        <f t="shared" si="30"/>
        <v>7.7038918996445143E-3</v>
      </c>
      <c r="K200" s="5"/>
    </row>
    <row r="201" spans="1:11">
      <c r="A201" s="10" t="s">
        <v>48</v>
      </c>
      <c r="B201" s="62">
        <v>2711</v>
      </c>
      <c r="C201" s="62">
        <v>2882</v>
      </c>
      <c r="D201" s="23">
        <f t="shared" si="29"/>
        <v>7.6457084195860996E-3</v>
      </c>
      <c r="E201" s="25"/>
      <c r="F201" s="42"/>
      <c r="G201" s="11" t="s">
        <v>48</v>
      </c>
      <c r="H201" s="90">
        <v>1192</v>
      </c>
      <c r="I201" s="90">
        <v>1207</v>
      </c>
      <c r="J201" s="23">
        <f t="shared" si="30"/>
        <v>1.2211488223904603E-2</v>
      </c>
      <c r="K201" s="5"/>
    </row>
    <row r="202" spans="1:11">
      <c r="A202" s="10" t="s">
        <v>49</v>
      </c>
      <c r="B202" s="62">
        <v>17434</v>
      </c>
      <c r="C202" s="62">
        <v>15346</v>
      </c>
      <c r="D202" s="23">
        <f t="shared" si="29"/>
        <v>4.9168307114372575E-2</v>
      </c>
      <c r="E202" s="25"/>
      <c r="F202" s="42"/>
      <c r="G202" s="11" t="s">
        <v>49</v>
      </c>
      <c r="H202" s="90">
        <v>3763</v>
      </c>
      <c r="I202" s="90">
        <v>3465</v>
      </c>
      <c r="J202" s="23">
        <f t="shared" si="30"/>
        <v>3.8550193109524344E-2</v>
      </c>
      <c r="K202" s="5"/>
    </row>
    <row r="203" spans="1:11" ht="13.5" thickBot="1">
      <c r="A203" s="72" t="s">
        <v>2</v>
      </c>
      <c r="B203" s="54">
        <f>SUM(B157:B202)</f>
        <v>354578</v>
      </c>
      <c r="C203" s="54">
        <f>SUM(C157:C202)</f>
        <v>339093</v>
      </c>
      <c r="D203" s="71">
        <f>SUM(D157:D202)</f>
        <v>1.0000000000000002</v>
      </c>
      <c r="E203" s="54"/>
      <c r="F203" s="54"/>
      <c r="G203" s="72" t="s">
        <v>2</v>
      </c>
      <c r="H203" s="73">
        <f>SUM(H157:H202)</f>
        <v>97613</v>
      </c>
      <c r="I203" s="73">
        <f>SUM(I157:I202)</f>
        <v>95376</v>
      </c>
      <c r="J203" s="71">
        <f>SUM(J157:J202)</f>
        <v>1</v>
      </c>
      <c r="K203" s="5"/>
    </row>
    <row r="204" spans="1:11" ht="13.5" thickTop="1">
      <c r="K204" s="5"/>
    </row>
    <row r="205" spans="1:11">
      <c r="A205" s="1" t="s">
        <v>181</v>
      </c>
      <c r="B205" s="2"/>
      <c r="C205" s="2"/>
      <c r="D205" s="2"/>
      <c r="E205" s="3"/>
      <c r="F205" s="5"/>
      <c r="G205" s="1" t="s">
        <v>75</v>
      </c>
      <c r="H205" s="2"/>
      <c r="I205" s="2"/>
      <c r="J205" s="3"/>
      <c r="K205" s="5"/>
    </row>
    <row r="206" spans="1:11">
      <c r="A206" s="4" t="s">
        <v>132</v>
      </c>
      <c r="B206" s="5"/>
      <c r="C206" s="5"/>
      <c r="D206" s="5"/>
      <c r="E206" s="6"/>
      <c r="F206" s="5"/>
      <c r="G206" s="4" t="s">
        <v>185</v>
      </c>
      <c r="H206" s="5"/>
      <c r="I206" s="5"/>
      <c r="J206" s="6"/>
      <c r="K206" s="5"/>
    </row>
    <row r="207" spans="1:11">
      <c r="A207" s="4" t="s">
        <v>182</v>
      </c>
      <c r="B207" s="5"/>
      <c r="C207" s="5"/>
      <c r="D207" s="5"/>
      <c r="E207" s="6"/>
      <c r="F207" s="5"/>
      <c r="G207" s="7"/>
      <c r="H207" s="8"/>
      <c r="I207" s="8"/>
      <c r="J207" s="9"/>
      <c r="K207" s="5"/>
    </row>
    <row r="208" spans="1:11">
      <c r="A208" s="4"/>
      <c r="B208" s="5"/>
      <c r="C208" s="5"/>
      <c r="D208" s="5"/>
      <c r="E208" s="6"/>
      <c r="F208" s="5"/>
      <c r="G208" s="13"/>
      <c r="H208" s="44"/>
      <c r="I208" s="44" t="s">
        <v>156</v>
      </c>
      <c r="J208" s="66"/>
    </row>
    <row r="209" spans="1:10">
      <c r="A209" s="4"/>
      <c r="B209" s="5"/>
      <c r="C209" s="5"/>
      <c r="D209" s="5"/>
      <c r="E209" s="6"/>
      <c r="F209" s="5"/>
      <c r="G209" s="13"/>
      <c r="H209" s="44" t="s">
        <v>183</v>
      </c>
      <c r="I209" s="44" t="s">
        <v>167</v>
      </c>
      <c r="J209" s="44" t="s">
        <v>76</v>
      </c>
    </row>
    <row r="210" spans="1:10">
      <c r="A210" s="7"/>
      <c r="B210" s="8"/>
      <c r="C210" s="8"/>
      <c r="D210" s="8"/>
      <c r="E210" s="9"/>
      <c r="F210" s="5"/>
      <c r="G210" s="13"/>
      <c r="H210" s="44" t="s">
        <v>3</v>
      </c>
      <c r="I210" s="44" t="s">
        <v>3</v>
      </c>
      <c r="J210" s="44" t="s">
        <v>184</v>
      </c>
    </row>
    <row r="211" spans="1:10">
      <c r="A211" s="12"/>
      <c r="B211" s="1" t="s">
        <v>56</v>
      </c>
      <c r="C211" s="2"/>
      <c r="D211" s="2"/>
      <c r="E211" s="3"/>
      <c r="F211" s="5"/>
      <c r="G211" s="14" t="s">
        <v>0</v>
      </c>
      <c r="H211" s="14"/>
      <c r="I211" s="14"/>
      <c r="J211" s="14"/>
    </row>
    <row r="212" spans="1:10">
      <c r="A212" s="13"/>
      <c r="B212" s="4" t="s">
        <v>142</v>
      </c>
      <c r="C212" s="5"/>
      <c r="D212" s="5"/>
      <c r="E212" s="6"/>
      <c r="F212" s="5"/>
      <c r="G212" s="10" t="s">
        <v>5</v>
      </c>
      <c r="H212" s="89">
        <v>48</v>
      </c>
      <c r="I212" s="64">
        <v>53</v>
      </c>
      <c r="J212" s="23">
        <f>H212/$H$258</f>
        <v>5.3274139844617088E-3</v>
      </c>
    </row>
    <row r="213" spans="1:10">
      <c r="A213" s="13"/>
      <c r="B213" s="7"/>
      <c r="C213" s="8"/>
      <c r="D213" s="8"/>
      <c r="E213" s="9"/>
      <c r="F213" s="5"/>
      <c r="G213" s="10" t="s">
        <v>6</v>
      </c>
      <c r="H213" s="89">
        <v>374</v>
      </c>
      <c r="I213" s="64">
        <v>355</v>
      </c>
      <c r="J213" s="23">
        <f t="shared" ref="J213:J257" si="31">H213/$H$258</f>
        <v>4.1509433962264149E-2</v>
      </c>
    </row>
    <row r="214" spans="1:10">
      <c r="A214" s="13"/>
      <c r="B214" s="66">
        <v>2006</v>
      </c>
      <c r="C214" s="66" t="s">
        <v>166</v>
      </c>
      <c r="D214" s="66"/>
      <c r="E214" s="66">
        <v>2006</v>
      </c>
      <c r="F214" s="5"/>
      <c r="G214" s="10" t="s">
        <v>7</v>
      </c>
      <c r="H214" s="89">
        <v>35</v>
      </c>
      <c r="I214" s="64">
        <v>34</v>
      </c>
      <c r="J214" s="23">
        <f t="shared" si="31"/>
        <v>3.8845726970033298E-3</v>
      </c>
    </row>
    <row r="215" spans="1:10">
      <c r="A215" s="13"/>
      <c r="B215" s="44" t="s">
        <v>73</v>
      </c>
      <c r="C215" s="44" t="s">
        <v>73</v>
      </c>
      <c r="D215" s="44" t="s">
        <v>133</v>
      </c>
      <c r="E215" s="44" t="s">
        <v>81</v>
      </c>
      <c r="F215" s="5"/>
      <c r="G215" s="10" t="s">
        <v>8</v>
      </c>
      <c r="H215" s="89">
        <v>485</v>
      </c>
      <c r="I215" s="64">
        <v>441</v>
      </c>
      <c r="J215" s="23">
        <f t="shared" si="31"/>
        <v>5.3829078801331851E-2</v>
      </c>
    </row>
    <row r="216" spans="1:10">
      <c r="A216" s="14"/>
      <c r="B216" s="44" t="s">
        <v>74</v>
      </c>
      <c r="C216" s="44" t="s">
        <v>74</v>
      </c>
      <c r="D216" s="44" t="s">
        <v>82</v>
      </c>
      <c r="E216" s="44" t="s">
        <v>83</v>
      </c>
      <c r="F216" s="5"/>
      <c r="G216" s="10" t="s">
        <v>9</v>
      </c>
      <c r="H216" s="89">
        <v>23</v>
      </c>
      <c r="I216" s="64">
        <v>29</v>
      </c>
      <c r="J216" s="23">
        <f t="shared" si="31"/>
        <v>2.5527192008879024E-3</v>
      </c>
    </row>
    <row r="217" spans="1:10">
      <c r="A217" s="11" t="s">
        <v>0</v>
      </c>
      <c r="B217" s="67"/>
      <c r="C217" s="67"/>
      <c r="D217" s="67"/>
      <c r="E217" s="67" t="s">
        <v>84</v>
      </c>
      <c r="F217" s="5"/>
      <c r="G217" s="10" t="s">
        <v>10</v>
      </c>
      <c r="H217" s="89">
        <v>82</v>
      </c>
      <c r="I217" s="64">
        <v>103</v>
      </c>
      <c r="J217" s="23">
        <f t="shared" si="31"/>
        <v>9.1009988901220862E-3</v>
      </c>
    </row>
    <row r="218" spans="1:10">
      <c r="A218" s="11" t="s">
        <v>5</v>
      </c>
      <c r="B218" s="63">
        <v>23172</v>
      </c>
      <c r="C218" s="63">
        <v>22111</v>
      </c>
      <c r="D218" s="15">
        <f>29767/B218</f>
        <v>1.2846107370964959</v>
      </c>
      <c r="E218" s="23">
        <f>D218/$D$264</f>
        <v>2.4347690081144738E-2</v>
      </c>
      <c r="F218" s="24"/>
      <c r="G218" s="10" t="s">
        <v>11</v>
      </c>
      <c r="H218" s="89">
        <v>219</v>
      </c>
      <c r="I218" s="64">
        <v>227</v>
      </c>
      <c r="J218" s="23">
        <f t="shared" si="31"/>
        <v>2.4306326304106549E-2</v>
      </c>
    </row>
    <row r="219" spans="1:10">
      <c r="A219" s="11" t="s">
        <v>6</v>
      </c>
      <c r="B219" s="63">
        <v>29912</v>
      </c>
      <c r="C219" s="63">
        <v>28418</v>
      </c>
      <c r="D219" s="15">
        <f t="shared" ref="D219:D263" si="32">29767/B219</f>
        <v>0.99515244717838991</v>
      </c>
      <c r="E219" s="23">
        <f t="shared" ref="E219:E263" si="33">D219/$D$264</f>
        <v>1.8861482834992171E-2</v>
      </c>
      <c r="F219" s="24"/>
      <c r="G219" s="10" t="s">
        <v>12</v>
      </c>
      <c r="H219" s="89">
        <v>409</v>
      </c>
      <c r="I219" s="64">
        <v>354</v>
      </c>
      <c r="J219" s="23">
        <f t="shared" si="31"/>
        <v>4.5394006659267482E-2</v>
      </c>
    </row>
    <row r="220" spans="1:10">
      <c r="A220" s="11" t="s">
        <v>7</v>
      </c>
      <c r="B220" s="63">
        <v>22509</v>
      </c>
      <c r="C220" s="63">
        <v>18871</v>
      </c>
      <c r="D220" s="15">
        <f t="shared" si="32"/>
        <v>1.3224487982584743</v>
      </c>
      <c r="E220" s="23">
        <f t="shared" si="33"/>
        <v>2.5064848485507388E-2</v>
      </c>
      <c r="F220" s="24"/>
      <c r="G220" s="10" t="s">
        <v>13</v>
      </c>
      <c r="H220" s="89">
        <v>36</v>
      </c>
      <c r="I220" s="64">
        <v>25</v>
      </c>
      <c r="J220" s="23">
        <f t="shared" si="31"/>
        <v>3.9955604883462822E-3</v>
      </c>
    </row>
    <row r="221" spans="1:10">
      <c r="A221" s="11" t="s">
        <v>8</v>
      </c>
      <c r="B221" s="63">
        <v>27955</v>
      </c>
      <c r="C221" s="63">
        <v>26968</v>
      </c>
      <c r="D221" s="15">
        <f t="shared" si="32"/>
        <v>1.0648184582364515</v>
      </c>
      <c r="E221" s="23">
        <f t="shared" si="33"/>
        <v>2.0181887839752669E-2</v>
      </c>
      <c r="F221" s="24"/>
      <c r="G221" s="10" t="s">
        <v>14</v>
      </c>
      <c r="H221" s="89">
        <v>492</v>
      </c>
      <c r="I221" s="64">
        <v>500</v>
      </c>
      <c r="J221" s="23">
        <f t="shared" si="31"/>
        <v>5.4605993340732517E-2</v>
      </c>
    </row>
    <row r="222" spans="1:10">
      <c r="A222" s="11" t="s">
        <v>9</v>
      </c>
      <c r="B222" s="63">
        <v>21991</v>
      </c>
      <c r="C222" s="63">
        <v>20989</v>
      </c>
      <c r="D222" s="15">
        <f t="shared" si="32"/>
        <v>1.3535991996725933</v>
      </c>
      <c r="E222" s="23">
        <f t="shared" si="33"/>
        <v>2.5655253265439763E-2</v>
      </c>
      <c r="F222" s="24"/>
      <c r="G222" s="10" t="s">
        <v>15</v>
      </c>
      <c r="H222" s="89">
        <v>61</v>
      </c>
      <c r="I222" s="64">
        <v>65</v>
      </c>
      <c r="J222" s="23">
        <f t="shared" si="31"/>
        <v>6.7702552719200891E-3</v>
      </c>
    </row>
    <row r="223" spans="1:10">
      <c r="A223" s="11" t="s">
        <v>10</v>
      </c>
      <c r="B223" s="63">
        <v>21900</v>
      </c>
      <c r="C223" s="63">
        <v>20409</v>
      </c>
      <c r="D223" s="15">
        <f t="shared" si="32"/>
        <v>1.3592237442922375</v>
      </c>
      <c r="E223" s="23">
        <f t="shared" si="33"/>
        <v>2.5761857285857802E-2</v>
      </c>
      <c r="F223" s="24"/>
      <c r="G223" s="10" t="s">
        <v>16</v>
      </c>
      <c r="H223" s="89">
        <v>126</v>
      </c>
      <c r="I223" s="64">
        <v>130</v>
      </c>
      <c r="J223" s="23">
        <f t="shared" si="31"/>
        <v>1.3984461709211986E-2</v>
      </c>
    </row>
    <row r="224" spans="1:10">
      <c r="A224" s="11" t="s">
        <v>11</v>
      </c>
      <c r="B224" s="63">
        <v>41724</v>
      </c>
      <c r="C224" s="63">
        <v>39308</v>
      </c>
      <c r="D224" s="15">
        <f t="shared" si="32"/>
        <v>0.71342632537628226</v>
      </c>
      <c r="E224" s="23">
        <f t="shared" si="33"/>
        <v>1.3521826156655302E-2</v>
      </c>
      <c r="F224" s="24"/>
      <c r="G224" s="10" t="s">
        <v>17</v>
      </c>
      <c r="H224" s="89">
        <v>81</v>
      </c>
      <c r="I224" s="64">
        <v>81</v>
      </c>
      <c r="J224" s="23">
        <f t="shared" si="31"/>
        <v>8.9900110987791351E-3</v>
      </c>
    </row>
    <row r="225" spans="1:10">
      <c r="A225" s="11" t="s">
        <v>12</v>
      </c>
      <c r="B225" s="63">
        <v>27069</v>
      </c>
      <c r="C225" s="63">
        <v>27040</v>
      </c>
      <c r="D225" s="15">
        <f t="shared" si="32"/>
        <v>1.0996712106099229</v>
      </c>
      <c r="E225" s="23">
        <f t="shared" si="33"/>
        <v>2.0842464611189399E-2</v>
      </c>
      <c r="F225" s="24"/>
      <c r="G225" s="10" t="s">
        <v>18</v>
      </c>
      <c r="H225" s="89">
        <v>106</v>
      </c>
      <c r="I225" s="64">
        <v>118</v>
      </c>
      <c r="J225" s="23">
        <f t="shared" si="31"/>
        <v>1.1764705882352941E-2</v>
      </c>
    </row>
    <row r="226" spans="1:10">
      <c r="A226" s="11" t="s">
        <v>13</v>
      </c>
      <c r="B226" s="63">
        <v>30810</v>
      </c>
      <c r="C226" s="63">
        <v>28429</v>
      </c>
      <c r="D226" s="15">
        <f t="shared" si="32"/>
        <v>0.96614735475494973</v>
      </c>
      <c r="E226" s="23">
        <f t="shared" si="33"/>
        <v>1.8311738869207589E-2</v>
      </c>
      <c r="F226" s="24"/>
      <c r="G226" s="10" t="s">
        <v>19</v>
      </c>
      <c r="H226" s="89">
        <v>103</v>
      </c>
      <c r="I226" s="64">
        <v>126</v>
      </c>
      <c r="J226" s="23">
        <f t="shared" si="31"/>
        <v>1.1431742508324084E-2</v>
      </c>
    </row>
    <row r="227" spans="1:10">
      <c r="A227" s="11" t="s">
        <v>14</v>
      </c>
      <c r="B227" s="63">
        <v>36326</v>
      </c>
      <c r="C227" s="63">
        <v>34158</v>
      </c>
      <c r="D227" s="15">
        <f t="shared" si="32"/>
        <v>0.81944062104277926</v>
      </c>
      <c r="E227" s="23">
        <f t="shared" si="33"/>
        <v>1.5531153294067219E-2</v>
      </c>
      <c r="F227" s="24"/>
      <c r="G227" s="10" t="s">
        <v>20</v>
      </c>
      <c r="H227" s="89">
        <v>204</v>
      </c>
      <c r="I227" s="64">
        <v>181</v>
      </c>
      <c r="J227" s="23">
        <f t="shared" si="31"/>
        <v>2.2641509433962263E-2</v>
      </c>
    </row>
    <row r="228" spans="1:10">
      <c r="A228" s="11" t="s">
        <v>15</v>
      </c>
      <c r="B228" s="63">
        <v>23682</v>
      </c>
      <c r="C228" s="63">
        <v>22651</v>
      </c>
      <c r="D228" s="15">
        <f t="shared" si="32"/>
        <v>1.2569462038679167</v>
      </c>
      <c r="E228" s="23">
        <f t="shared" si="33"/>
        <v>2.3823354216716743E-2</v>
      </c>
      <c r="F228" s="24"/>
      <c r="G228" s="10" t="s">
        <v>21</v>
      </c>
      <c r="H228" s="89">
        <v>106</v>
      </c>
      <c r="I228" s="64">
        <v>97</v>
      </c>
      <c r="J228" s="23">
        <f t="shared" si="31"/>
        <v>1.1764705882352941E-2</v>
      </c>
    </row>
    <row r="229" spans="1:10">
      <c r="A229" s="11" t="s">
        <v>16</v>
      </c>
      <c r="B229" s="63">
        <v>26310</v>
      </c>
      <c r="C229" s="63">
        <v>24814</v>
      </c>
      <c r="D229" s="15">
        <f t="shared" si="32"/>
        <v>1.1313949068795135</v>
      </c>
      <c r="E229" s="23">
        <f t="shared" si="33"/>
        <v>2.1443735255046972E-2</v>
      </c>
      <c r="F229" s="24"/>
      <c r="G229" s="10" t="s">
        <v>22</v>
      </c>
      <c r="H229" s="89">
        <v>241</v>
      </c>
      <c r="I229" s="64">
        <v>227</v>
      </c>
      <c r="J229" s="23">
        <f t="shared" si="31"/>
        <v>2.6748057713651498E-2</v>
      </c>
    </row>
    <row r="230" spans="1:10">
      <c r="A230" s="11" t="s">
        <v>17</v>
      </c>
      <c r="B230" s="63">
        <v>23208</v>
      </c>
      <c r="C230" s="63">
        <v>22286</v>
      </c>
      <c r="D230" s="15">
        <f t="shared" si="32"/>
        <v>1.2826180627369872</v>
      </c>
      <c r="E230" s="23">
        <f t="shared" si="33"/>
        <v>2.4309922206148131E-2</v>
      </c>
      <c r="F230" s="24"/>
      <c r="G230" s="10" t="s">
        <v>23</v>
      </c>
      <c r="H230" s="89">
        <v>65</v>
      </c>
      <c r="I230" s="64">
        <v>75</v>
      </c>
      <c r="J230" s="23">
        <f t="shared" si="31"/>
        <v>7.2142064372918979E-3</v>
      </c>
    </row>
    <row r="231" spans="1:10">
      <c r="A231" s="11" t="s">
        <v>18</v>
      </c>
      <c r="B231" s="63">
        <v>22350</v>
      </c>
      <c r="C231" s="63">
        <v>21266</v>
      </c>
      <c r="D231" s="15">
        <f t="shared" si="32"/>
        <v>1.3318568232662193</v>
      </c>
      <c r="E231" s="23">
        <f t="shared" si="33"/>
        <v>2.5243162172719727E-2</v>
      </c>
      <c r="F231" s="24"/>
      <c r="G231" s="10" t="s">
        <v>50</v>
      </c>
      <c r="H231" s="89">
        <v>28</v>
      </c>
      <c r="I231" s="64">
        <v>32</v>
      </c>
      <c r="J231" s="23">
        <f t="shared" si="31"/>
        <v>3.1076581576026637E-3</v>
      </c>
    </row>
    <row r="232" spans="1:10">
      <c r="A232" s="11" t="s">
        <v>19</v>
      </c>
      <c r="B232" s="63">
        <v>24550</v>
      </c>
      <c r="C232" s="63">
        <v>22764</v>
      </c>
      <c r="D232" s="15">
        <f t="shared" si="32"/>
        <v>1.2125050916496944</v>
      </c>
      <c r="E232" s="23">
        <f t="shared" si="33"/>
        <v>2.2981045806936287E-2</v>
      </c>
      <c r="F232" s="24"/>
      <c r="G232" s="10" t="s">
        <v>24</v>
      </c>
      <c r="H232" s="89">
        <v>358</v>
      </c>
      <c r="I232" s="64">
        <v>357</v>
      </c>
      <c r="J232" s="23">
        <f t="shared" si="31"/>
        <v>3.9733629300776917E-2</v>
      </c>
    </row>
    <row r="233" spans="1:10">
      <c r="A233" s="11" t="s">
        <v>20</v>
      </c>
      <c r="B233" s="63">
        <v>27261</v>
      </c>
      <c r="C233" s="63">
        <v>25745</v>
      </c>
      <c r="D233" s="15">
        <f t="shared" si="32"/>
        <v>1.0919261949304868</v>
      </c>
      <c r="E233" s="23">
        <f t="shared" si="33"/>
        <v>2.069567053887553E-2</v>
      </c>
      <c r="F233" s="24"/>
      <c r="G233" s="10" t="s">
        <v>25</v>
      </c>
      <c r="H233" s="89">
        <v>148</v>
      </c>
      <c r="I233" s="64">
        <v>131</v>
      </c>
      <c r="J233" s="23">
        <f t="shared" si="31"/>
        <v>1.6426193118756937E-2</v>
      </c>
    </row>
    <row r="234" spans="1:10">
      <c r="A234" s="11" t="s">
        <v>21</v>
      </c>
      <c r="B234" s="63">
        <v>21916</v>
      </c>
      <c r="C234" s="63">
        <v>20850</v>
      </c>
      <c r="D234" s="15">
        <f t="shared" si="32"/>
        <v>1.3582314290929001</v>
      </c>
      <c r="E234" s="23">
        <f t="shared" si="33"/>
        <v>2.5743049578403256E-2</v>
      </c>
      <c r="F234" s="24"/>
      <c r="G234" s="10" t="s">
        <v>26</v>
      </c>
      <c r="H234" s="89">
        <v>911</v>
      </c>
      <c r="I234" s="64">
        <v>926</v>
      </c>
      <c r="J234" s="23">
        <f t="shared" si="31"/>
        <v>0.10110987791342953</v>
      </c>
    </row>
    <row r="235" spans="1:10">
      <c r="A235" s="11" t="s">
        <v>22</v>
      </c>
      <c r="B235" s="63">
        <v>27408</v>
      </c>
      <c r="C235" s="63">
        <v>26207</v>
      </c>
      <c r="D235" s="15">
        <f t="shared" si="32"/>
        <v>1.0860697606538237</v>
      </c>
      <c r="E235" s="23">
        <f t="shared" si="33"/>
        <v>2.0584671430249776E-2</v>
      </c>
      <c r="F235" s="24"/>
      <c r="G235" s="10" t="s">
        <v>27</v>
      </c>
      <c r="H235" s="89">
        <v>150</v>
      </c>
      <c r="I235" s="64">
        <v>151</v>
      </c>
      <c r="J235" s="23">
        <f t="shared" si="31"/>
        <v>1.6648168701442843E-2</v>
      </c>
    </row>
    <row r="236" spans="1:10">
      <c r="A236" s="11" t="s">
        <v>23</v>
      </c>
      <c r="B236" s="63">
        <v>24620</v>
      </c>
      <c r="C236" s="63">
        <v>23157</v>
      </c>
      <c r="D236" s="15">
        <f t="shared" si="32"/>
        <v>1.2090576766856214</v>
      </c>
      <c r="E236" s="23">
        <f t="shared" si="33"/>
        <v>2.2915705709191138E-2</v>
      </c>
      <c r="F236" s="24"/>
      <c r="G236" s="10" t="s">
        <v>28</v>
      </c>
      <c r="H236" s="89">
        <v>71</v>
      </c>
      <c r="I236" s="64">
        <v>77</v>
      </c>
      <c r="J236" s="23">
        <f t="shared" si="31"/>
        <v>7.8801331853496116E-3</v>
      </c>
    </row>
    <row r="237" spans="1:10">
      <c r="A237" s="11" t="s">
        <v>50</v>
      </c>
      <c r="B237" s="63">
        <v>25427</v>
      </c>
      <c r="C237" s="63">
        <v>23926</v>
      </c>
      <c r="D237" s="15">
        <f t="shared" si="32"/>
        <v>1.1706847052345932</v>
      </c>
      <c r="E237" s="23">
        <f t="shared" si="33"/>
        <v>2.2188408957418724E-2</v>
      </c>
      <c r="F237" s="24"/>
      <c r="G237" s="10" t="s">
        <v>29</v>
      </c>
      <c r="H237" s="89">
        <v>352</v>
      </c>
      <c r="I237" s="64">
        <v>338</v>
      </c>
      <c r="J237" s="23">
        <f t="shared" si="31"/>
        <v>3.90677025527192E-2</v>
      </c>
    </row>
    <row r="238" spans="1:10">
      <c r="A238" s="11" t="s">
        <v>24</v>
      </c>
      <c r="B238" s="63">
        <v>30334</v>
      </c>
      <c r="C238" s="63">
        <v>28486</v>
      </c>
      <c r="D238" s="15">
        <f t="shared" si="32"/>
        <v>0.98130810311861283</v>
      </c>
      <c r="E238" s="23">
        <f t="shared" si="33"/>
        <v>1.859908599460295E-2</v>
      </c>
      <c r="F238" s="24"/>
      <c r="G238" s="10" t="s">
        <v>30</v>
      </c>
      <c r="H238" s="89">
        <v>72</v>
      </c>
      <c r="I238" s="64">
        <v>56</v>
      </c>
      <c r="J238" s="23">
        <f t="shared" si="31"/>
        <v>7.9911209766925645E-3</v>
      </c>
    </row>
    <row r="239" spans="1:10">
      <c r="A239" s="11" t="s">
        <v>25</v>
      </c>
      <c r="B239" s="63">
        <v>32524</v>
      </c>
      <c r="C239" s="63">
        <v>30399</v>
      </c>
      <c r="D239" s="15">
        <f t="shared" si="32"/>
        <v>0.91523182880334519</v>
      </c>
      <c r="E239" s="23">
        <f t="shared" si="33"/>
        <v>1.7346718563531111E-2</v>
      </c>
      <c r="F239" s="24"/>
      <c r="G239" s="10" t="s">
        <v>31</v>
      </c>
      <c r="H239" s="89">
        <v>149</v>
      </c>
      <c r="I239" s="64">
        <v>129</v>
      </c>
      <c r="J239" s="23">
        <f t="shared" si="31"/>
        <v>1.653718091009989E-2</v>
      </c>
    </row>
    <row r="240" spans="1:10">
      <c r="A240" s="11" t="s">
        <v>26</v>
      </c>
      <c r="B240" s="63">
        <v>33460</v>
      </c>
      <c r="C240" s="63">
        <v>31759</v>
      </c>
      <c r="D240" s="15">
        <f t="shared" si="32"/>
        <v>0.88962940824865511</v>
      </c>
      <c r="E240" s="23">
        <f t="shared" si="33"/>
        <v>1.6861466663487323E-2</v>
      </c>
      <c r="F240" s="24"/>
      <c r="G240" s="10" t="s">
        <v>32</v>
      </c>
      <c r="H240" s="89">
        <v>152</v>
      </c>
      <c r="I240" s="64">
        <v>143</v>
      </c>
      <c r="J240" s="23">
        <f t="shared" si="31"/>
        <v>1.6870144284128745E-2</v>
      </c>
    </row>
    <row r="241" spans="1:10">
      <c r="A241" s="11" t="s">
        <v>27</v>
      </c>
      <c r="B241" s="63">
        <v>26529</v>
      </c>
      <c r="C241" s="63">
        <v>25471</v>
      </c>
      <c r="D241" s="15">
        <f t="shared" si="32"/>
        <v>1.1220551095028082</v>
      </c>
      <c r="E241" s="23">
        <f t="shared" si="33"/>
        <v>2.126671471070473E-2</v>
      </c>
      <c r="F241" s="24"/>
      <c r="G241" s="10" t="s">
        <v>33</v>
      </c>
      <c r="H241" s="89">
        <v>169</v>
      </c>
      <c r="I241" s="64">
        <v>215</v>
      </c>
      <c r="J241" s="23">
        <f t="shared" si="31"/>
        <v>1.8756936736958933E-2</v>
      </c>
    </row>
    <row r="242" spans="1:10">
      <c r="A242" s="11" t="s">
        <v>28</v>
      </c>
      <c r="B242" s="63">
        <v>22668</v>
      </c>
      <c r="C242" s="63">
        <v>21566</v>
      </c>
      <c r="D242" s="15">
        <f t="shared" si="32"/>
        <v>1.3131727545438503</v>
      </c>
      <c r="E242" s="23">
        <f t="shared" si="33"/>
        <v>2.4889036287289827E-2</v>
      </c>
      <c r="F242" s="24"/>
      <c r="G242" s="10" t="s">
        <v>35</v>
      </c>
      <c r="H242" s="89">
        <v>51</v>
      </c>
      <c r="I242" s="64">
        <v>46</v>
      </c>
      <c r="J242" s="23">
        <f t="shared" si="31"/>
        <v>5.6603773584905656E-3</v>
      </c>
    </row>
    <row r="243" spans="1:10">
      <c r="A243" s="11" t="s">
        <v>29</v>
      </c>
      <c r="B243" s="63">
        <v>27809</v>
      </c>
      <c r="C243" s="63">
        <v>26789</v>
      </c>
      <c r="D243" s="15">
        <f t="shared" si="32"/>
        <v>1.0704088604408644</v>
      </c>
      <c r="E243" s="23">
        <f t="shared" si="33"/>
        <v>2.0287844746675027E-2</v>
      </c>
      <c r="F243" s="24"/>
      <c r="G243" s="10" t="s">
        <v>36</v>
      </c>
      <c r="H243" s="89">
        <v>417</v>
      </c>
      <c r="I243" s="64">
        <v>431</v>
      </c>
      <c r="J243" s="23">
        <f t="shared" si="31"/>
        <v>4.6281908990011097E-2</v>
      </c>
    </row>
    <row r="244" spans="1:10">
      <c r="A244" s="11" t="s">
        <v>30</v>
      </c>
      <c r="B244" s="63">
        <v>26247</v>
      </c>
      <c r="C244" s="63">
        <v>23696</v>
      </c>
      <c r="D244" s="15">
        <f t="shared" si="32"/>
        <v>1.1341105650169543</v>
      </c>
      <c r="E244" s="23">
        <f t="shared" si="33"/>
        <v>2.1495206102041597E-2</v>
      </c>
      <c r="F244" s="24"/>
      <c r="G244" s="10" t="s">
        <v>37</v>
      </c>
      <c r="H244" s="89">
        <v>84</v>
      </c>
      <c r="I244" s="64">
        <v>108</v>
      </c>
      <c r="J244" s="23">
        <f t="shared" si="31"/>
        <v>9.3229744728079919E-3</v>
      </c>
    </row>
    <row r="245" spans="1:10">
      <c r="A245" s="11" t="s">
        <v>31</v>
      </c>
      <c r="B245" s="63">
        <v>30067</v>
      </c>
      <c r="C245" s="63">
        <v>28595</v>
      </c>
      <c r="D245" s="15">
        <f t="shared" si="32"/>
        <v>0.99002228356670108</v>
      </c>
      <c r="E245" s="23">
        <f t="shared" si="33"/>
        <v>1.8764248995918643E-2</v>
      </c>
      <c r="F245" s="24"/>
      <c r="G245" s="10" t="s">
        <v>38</v>
      </c>
      <c r="H245" s="89">
        <v>84</v>
      </c>
      <c r="I245" s="64">
        <v>86</v>
      </c>
      <c r="J245" s="23">
        <f t="shared" si="31"/>
        <v>9.3229744728079919E-3</v>
      </c>
    </row>
    <row r="246" spans="1:10">
      <c r="A246" s="11" t="s">
        <v>32</v>
      </c>
      <c r="B246" s="63">
        <v>21497</v>
      </c>
      <c r="C246" s="63">
        <v>23560</v>
      </c>
      <c r="D246" s="15">
        <f t="shared" si="32"/>
        <v>1.3847048425361679</v>
      </c>
      <c r="E246" s="23">
        <f t="shared" si="33"/>
        <v>2.6244809720439403E-2</v>
      </c>
      <c r="F246" s="24"/>
      <c r="G246" s="10" t="s">
        <v>34</v>
      </c>
      <c r="H246" s="89">
        <v>11</v>
      </c>
      <c r="I246" s="64">
        <v>12</v>
      </c>
      <c r="J246" s="23">
        <f t="shared" si="31"/>
        <v>1.220865704772475E-3</v>
      </c>
    </row>
    <row r="247" spans="1:10">
      <c r="A247" s="11" t="s">
        <v>33</v>
      </c>
      <c r="B247" s="63">
        <v>25155</v>
      </c>
      <c r="C247" s="63">
        <v>24043</v>
      </c>
      <c r="D247" s="15">
        <f t="shared" si="32"/>
        <v>1.1833432717153647</v>
      </c>
      <c r="E247" s="23">
        <f t="shared" si="33"/>
        <v>2.2428331328176735E-2</v>
      </c>
      <c r="F247" s="24"/>
      <c r="G247" s="10" t="s">
        <v>39</v>
      </c>
      <c r="H247" s="89">
        <v>82</v>
      </c>
      <c r="I247" s="64">
        <v>91</v>
      </c>
      <c r="J247" s="23">
        <f t="shared" si="31"/>
        <v>9.1009988901220862E-3</v>
      </c>
    </row>
    <row r="248" spans="1:10">
      <c r="A248" s="11" t="s">
        <v>35</v>
      </c>
      <c r="B248" s="63">
        <v>21601</v>
      </c>
      <c r="C248" s="63">
        <v>20307</v>
      </c>
      <c r="D248" s="15">
        <f t="shared" si="32"/>
        <v>1.378038053793806</v>
      </c>
      <c r="E248" s="23">
        <f t="shared" si="33"/>
        <v>2.61184516716951E-2</v>
      </c>
      <c r="F248" s="24"/>
      <c r="G248" s="10" t="s">
        <v>40</v>
      </c>
      <c r="H248" s="89">
        <v>177</v>
      </c>
      <c r="I248" s="64">
        <v>154</v>
      </c>
      <c r="J248" s="23">
        <f t="shared" si="31"/>
        <v>1.9644839067702553E-2</v>
      </c>
    </row>
    <row r="249" spans="1:10">
      <c r="A249" s="11" t="s">
        <v>36</v>
      </c>
      <c r="B249" s="63">
        <v>33645</v>
      </c>
      <c r="C249" s="63">
        <v>31575</v>
      </c>
      <c r="D249" s="15">
        <f t="shared" si="32"/>
        <v>0.88473770248179517</v>
      </c>
      <c r="E249" s="23">
        <f t="shared" si="33"/>
        <v>1.6768752401851265E-2</v>
      </c>
      <c r="F249" s="24"/>
      <c r="G249" s="10" t="s">
        <v>41</v>
      </c>
      <c r="H249" s="89">
        <v>215</v>
      </c>
      <c r="I249" s="64">
        <v>181</v>
      </c>
      <c r="J249" s="23">
        <f t="shared" si="31"/>
        <v>2.3862375138734741E-2</v>
      </c>
    </row>
    <row r="250" spans="1:10">
      <c r="A250" s="11" t="s">
        <v>37</v>
      </c>
      <c r="B250" s="63">
        <v>21608</v>
      </c>
      <c r="C250" s="63">
        <v>20485</v>
      </c>
      <c r="D250" s="15">
        <f t="shared" si="32"/>
        <v>1.3775916327286191</v>
      </c>
      <c r="E250" s="23">
        <f t="shared" si="33"/>
        <v>2.6109990492423449E-2</v>
      </c>
      <c r="F250" s="24"/>
      <c r="G250" s="10" t="s">
        <v>42</v>
      </c>
      <c r="H250" s="89">
        <v>240</v>
      </c>
      <c r="I250" s="64">
        <v>244</v>
      </c>
      <c r="J250" s="23">
        <f t="shared" si="31"/>
        <v>2.6637069922308545E-2</v>
      </c>
    </row>
    <row r="251" spans="1:10">
      <c r="A251" s="11" t="s">
        <v>38</v>
      </c>
      <c r="B251" s="63">
        <v>20661</v>
      </c>
      <c r="C251" s="63">
        <v>20643</v>
      </c>
      <c r="D251" s="15">
        <f t="shared" si="32"/>
        <v>1.4407337495764967</v>
      </c>
      <c r="E251" s="23">
        <f t="shared" si="33"/>
        <v>2.730674577998576E-2</v>
      </c>
      <c r="F251" s="24"/>
      <c r="G251" s="10" t="s">
        <v>43</v>
      </c>
      <c r="H251" s="89">
        <v>453</v>
      </c>
      <c r="I251" s="64">
        <v>480</v>
      </c>
      <c r="J251" s="23">
        <f t="shared" si="31"/>
        <v>5.027746947835738E-2</v>
      </c>
    </row>
    <row r="252" spans="1:10">
      <c r="A252" s="11" t="s">
        <v>34</v>
      </c>
      <c r="B252" s="63">
        <v>21610</v>
      </c>
      <c r="C252" s="63">
        <v>20299</v>
      </c>
      <c r="D252" s="15">
        <f t="shared" si="32"/>
        <v>1.3774641369736234</v>
      </c>
      <c r="E252" s="23">
        <f t="shared" si="33"/>
        <v>2.6107574019448673E-2</v>
      </c>
      <c r="F252" s="24"/>
      <c r="G252" s="10" t="s">
        <v>44</v>
      </c>
      <c r="H252" s="89">
        <v>28</v>
      </c>
      <c r="I252" s="64">
        <v>38</v>
      </c>
      <c r="J252" s="23">
        <f t="shared" si="31"/>
        <v>3.1076581576026637E-3</v>
      </c>
    </row>
    <row r="253" spans="1:10">
      <c r="A253" s="11" t="s">
        <v>39</v>
      </c>
      <c r="B253" s="63">
        <v>25160</v>
      </c>
      <c r="C253" s="63">
        <v>23901</v>
      </c>
      <c r="D253" s="15">
        <f t="shared" si="32"/>
        <v>1.1831081081081081</v>
      </c>
      <c r="E253" s="23">
        <f t="shared" si="33"/>
        <v>2.2423874187610725E-2</v>
      </c>
      <c r="F253" s="24"/>
      <c r="G253" s="10" t="s">
        <v>45</v>
      </c>
      <c r="H253" s="89">
        <v>454</v>
      </c>
      <c r="I253" s="64">
        <v>451</v>
      </c>
      <c r="J253" s="23">
        <f t="shared" si="31"/>
        <v>5.0388457269700336E-2</v>
      </c>
    </row>
    <row r="254" spans="1:10">
      <c r="A254" s="11" t="s">
        <v>40</v>
      </c>
      <c r="B254" s="63">
        <v>29715</v>
      </c>
      <c r="C254" s="63">
        <v>28561</v>
      </c>
      <c r="D254" s="15">
        <f t="shared" si="32"/>
        <v>1.0017499579337035</v>
      </c>
      <c r="E254" s="23">
        <f t="shared" si="33"/>
        <v>1.8986527833090554E-2</v>
      </c>
      <c r="F254" s="24"/>
      <c r="G254" s="10" t="s">
        <v>46</v>
      </c>
      <c r="H254" s="89">
        <v>321</v>
      </c>
      <c r="I254" s="64">
        <v>357</v>
      </c>
      <c r="J254" s="23">
        <f t="shared" si="31"/>
        <v>3.5627081021087678E-2</v>
      </c>
    </row>
    <row r="255" spans="1:10">
      <c r="A255" s="11" t="s">
        <v>41</v>
      </c>
      <c r="B255" s="63">
        <v>25528</v>
      </c>
      <c r="C255" s="63">
        <v>24002</v>
      </c>
      <c r="D255" s="15">
        <f t="shared" si="32"/>
        <v>1.1660529614540895</v>
      </c>
      <c r="E255" s="23">
        <f t="shared" si="33"/>
        <v>2.2100621848961367E-2</v>
      </c>
      <c r="F255" s="24"/>
      <c r="G255" s="10" t="s">
        <v>47</v>
      </c>
      <c r="H255" s="89">
        <v>57</v>
      </c>
      <c r="I255" s="64">
        <v>68</v>
      </c>
      <c r="J255" s="23">
        <f t="shared" si="31"/>
        <v>6.3263041065482794E-3</v>
      </c>
    </row>
    <row r="256" spans="1:10">
      <c r="A256" s="11" t="s">
        <v>42</v>
      </c>
      <c r="B256" s="63">
        <v>25591</v>
      </c>
      <c r="C256" s="63">
        <v>24572</v>
      </c>
      <c r="D256" s="15">
        <f t="shared" si="32"/>
        <v>1.1631823688015317</v>
      </c>
      <c r="E256" s="23">
        <f t="shared" si="33"/>
        <v>2.2046214472286576E-2</v>
      </c>
      <c r="F256" s="24"/>
      <c r="G256" s="10" t="s">
        <v>48</v>
      </c>
      <c r="H256" s="89">
        <v>119</v>
      </c>
      <c r="I256" s="64">
        <v>122</v>
      </c>
      <c r="J256" s="23">
        <f t="shared" si="31"/>
        <v>1.3207547169811321E-2</v>
      </c>
    </row>
    <row r="257" spans="1:10">
      <c r="A257" s="11" t="s">
        <v>43</v>
      </c>
      <c r="B257" s="63">
        <v>33157</v>
      </c>
      <c r="C257" s="63">
        <v>31518</v>
      </c>
      <c r="D257" s="15">
        <f t="shared" si="32"/>
        <v>0.89775914588171424</v>
      </c>
      <c r="E257" s="23">
        <f t="shared" si="33"/>
        <v>1.7015552509584274E-2</v>
      </c>
      <c r="F257" s="24"/>
      <c r="G257" s="10" t="s">
        <v>49</v>
      </c>
      <c r="H257" s="89">
        <v>361</v>
      </c>
      <c r="I257" s="64">
        <v>338</v>
      </c>
      <c r="J257" s="23">
        <f t="shared" si="31"/>
        <v>4.0066592674805772E-2</v>
      </c>
    </row>
    <row r="258" spans="1:10" ht="13.5" thickBot="1">
      <c r="A258" s="11" t="s">
        <v>44</v>
      </c>
      <c r="B258" s="63">
        <v>27603</v>
      </c>
      <c r="C258" s="63">
        <v>25667</v>
      </c>
      <c r="D258" s="15">
        <f t="shared" si="32"/>
        <v>1.078397275658443</v>
      </c>
      <c r="E258" s="23">
        <f t="shared" si="33"/>
        <v>2.0439252058119983E-2</v>
      </c>
      <c r="F258" s="24"/>
      <c r="G258" s="72" t="s">
        <v>2</v>
      </c>
      <c r="H258" s="74">
        <f>SUM(H212:H257)</f>
        <v>9010</v>
      </c>
      <c r="I258" s="74">
        <f>SUM(I212:I257)</f>
        <v>8983</v>
      </c>
      <c r="J258" s="71">
        <f>SUM(J212:J257)</f>
        <v>0.99999999999999967</v>
      </c>
    </row>
    <row r="259" spans="1:10" ht="13.5" thickTop="1">
      <c r="A259" s="11" t="s">
        <v>45</v>
      </c>
      <c r="B259" s="63">
        <v>28261</v>
      </c>
      <c r="C259" s="63">
        <v>26656</v>
      </c>
      <c r="D259" s="15">
        <f t="shared" si="32"/>
        <v>1.0532889848200702</v>
      </c>
      <c r="E259" s="23">
        <f t="shared" si="33"/>
        <v>1.9963365576599761E-2</v>
      </c>
      <c r="F259" s="24"/>
    </row>
    <row r="260" spans="1:10">
      <c r="A260" s="11" t="s">
        <v>46</v>
      </c>
      <c r="B260" s="63">
        <v>26242</v>
      </c>
      <c r="C260" s="63">
        <v>25042</v>
      </c>
      <c r="D260" s="15">
        <f t="shared" si="32"/>
        <v>1.1343266519320174</v>
      </c>
      <c r="E260" s="23">
        <f t="shared" si="33"/>
        <v>2.1499301675188091E-2</v>
      </c>
      <c r="F260" s="24"/>
    </row>
    <row r="261" spans="1:10">
      <c r="A261" s="11" t="s">
        <v>47</v>
      </c>
      <c r="B261" s="63">
        <v>25320</v>
      </c>
      <c r="C261" s="63">
        <v>24396</v>
      </c>
      <c r="D261" s="15">
        <f t="shared" si="32"/>
        <v>1.1756319115323854</v>
      </c>
      <c r="E261" s="23">
        <f t="shared" si="33"/>
        <v>2.2282175140611604E-2</v>
      </c>
      <c r="F261" s="24"/>
    </row>
    <row r="262" spans="1:10">
      <c r="A262" s="11" t="s">
        <v>48</v>
      </c>
      <c r="B262" s="63">
        <v>21038</v>
      </c>
      <c r="C262" s="63">
        <v>20005</v>
      </c>
      <c r="D262" s="15">
        <f t="shared" si="32"/>
        <v>1.4149158665272363</v>
      </c>
      <c r="E262" s="23">
        <f t="shared" si="33"/>
        <v>2.6817410141662029E-2</v>
      </c>
      <c r="F262" s="24"/>
    </row>
    <row r="263" spans="1:10">
      <c r="A263" s="11" t="s">
        <v>49</v>
      </c>
      <c r="B263" s="63">
        <v>31657</v>
      </c>
      <c r="C263" s="63">
        <v>29904</v>
      </c>
      <c r="D263" s="15">
        <f t="shared" si="32"/>
        <v>0.94029756451969548</v>
      </c>
      <c r="E263" s="23">
        <f t="shared" si="33"/>
        <v>1.7821798482493156E-2</v>
      </c>
      <c r="F263" s="24"/>
    </row>
    <row r="264" spans="1:10" ht="13.5" thickBot="1">
      <c r="A264" s="68" t="s">
        <v>175</v>
      </c>
      <c r="B264" s="69">
        <v>29767</v>
      </c>
      <c r="C264" s="69">
        <v>28285</v>
      </c>
      <c r="D264" s="70">
        <f>SUM(D218:D263)</f>
        <v>52.76109285173299</v>
      </c>
      <c r="E264" s="71">
        <f>SUM(E218:E263)</f>
        <v>1</v>
      </c>
      <c r="F264" s="24"/>
    </row>
    <row r="265" spans="1:10" ht="13.5" thickTop="1"/>
    <row r="266" spans="1:10">
      <c r="A266" s="1" t="s">
        <v>80</v>
      </c>
      <c r="B266" s="2"/>
      <c r="C266" s="2"/>
      <c r="D266" s="3"/>
      <c r="G266" s="1" t="s">
        <v>79</v>
      </c>
      <c r="H266" s="2"/>
      <c r="I266" s="2"/>
      <c r="J266" s="3"/>
    </row>
    <row r="267" spans="1:10">
      <c r="A267" s="4" t="s">
        <v>186</v>
      </c>
      <c r="B267" s="5"/>
      <c r="C267" s="5"/>
      <c r="D267" s="6"/>
      <c r="G267" s="4" t="s">
        <v>188</v>
      </c>
      <c r="H267" s="5"/>
      <c r="I267" s="5"/>
      <c r="J267" s="6"/>
    </row>
    <row r="268" spans="1:10">
      <c r="A268" s="7" t="s">
        <v>78</v>
      </c>
      <c r="B268" s="8"/>
      <c r="C268" s="8"/>
      <c r="D268" s="9"/>
      <c r="G268" s="7" t="s">
        <v>189</v>
      </c>
      <c r="H268" s="8"/>
      <c r="I268" s="8"/>
      <c r="J268" s="9"/>
    </row>
    <row r="269" spans="1:10">
      <c r="A269" s="12"/>
      <c r="B269" s="13"/>
      <c r="C269" s="12"/>
      <c r="D269" s="12"/>
      <c r="G269" s="12"/>
      <c r="H269" s="66"/>
      <c r="I269" s="66" t="s">
        <v>156</v>
      </c>
      <c r="J269" s="66"/>
    </row>
    <row r="270" spans="1:10">
      <c r="A270" s="13"/>
      <c r="B270" s="44">
        <v>2006</v>
      </c>
      <c r="C270" s="44">
        <v>2005</v>
      </c>
      <c r="D270" s="44" t="s">
        <v>76</v>
      </c>
      <c r="G270" s="13"/>
      <c r="H270" s="44">
        <v>2006</v>
      </c>
      <c r="I270" s="44">
        <v>2005</v>
      </c>
      <c r="J270" s="44" t="s">
        <v>76</v>
      </c>
    </row>
    <row r="271" spans="1:10">
      <c r="A271" s="13"/>
      <c r="B271" s="44" t="s">
        <v>3</v>
      </c>
      <c r="C271" s="44" t="s">
        <v>3</v>
      </c>
      <c r="D271" s="44" t="s">
        <v>187</v>
      </c>
      <c r="G271" s="13"/>
      <c r="H271" s="44" t="s">
        <v>3</v>
      </c>
      <c r="I271" s="44" t="s">
        <v>3</v>
      </c>
      <c r="J271" s="44" t="s">
        <v>187</v>
      </c>
    </row>
    <row r="272" spans="1:10">
      <c r="A272" s="14" t="s">
        <v>0</v>
      </c>
      <c r="B272" s="14"/>
      <c r="C272" s="14"/>
      <c r="D272" s="14"/>
      <c r="G272" s="14" t="s">
        <v>0</v>
      </c>
      <c r="H272" s="14"/>
      <c r="I272" s="14"/>
      <c r="J272" s="14"/>
    </row>
    <row r="273" spans="1:10">
      <c r="A273" s="11" t="s">
        <v>5</v>
      </c>
      <c r="B273" s="25">
        <v>46</v>
      </c>
      <c r="C273" s="25">
        <v>29</v>
      </c>
      <c r="D273" s="23">
        <f t="shared" ref="D273:D318" si="34">B273/$B$319</f>
        <v>7.2888607193788623E-3</v>
      </c>
      <c r="G273" s="11" t="s">
        <v>5</v>
      </c>
      <c r="H273" s="65">
        <v>73</v>
      </c>
      <c r="I273" s="65">
        <v>58</v>
      </c>
      <c r="J273" s="23">
        <f t="shared" ref="J273:J318" si="35">H273/$H$319</f>
        <v>4.906903273509444E-3</v>
      </c>
    </row>
    <row r="274" spans="1:10">
      <c r="A274" s="11" t="s">
        <v>6</v>
      </c>
      <c r="B274" s="25">
        <v>217</v>
      </c>
      <c r="C274" s="25">
        <v>170</v>
      </c>
      <c r="D274" s="23">
        <f t="shared" si="34"/>
        <v>3.4384408176200282E-2</v>
      </c>
      <c r="G274" s="11" t="s">
        <v>6</v>
      </c>
      <c r="H274" s="65">
        <v>567</v>
      </c>
      <c r="I274" s="65">
        <v>459</v>
      </c>
      <c r="J274" s="23">
        <f t="shared" si="35"/>
        <v>3.8112522686025406E-2</v>
      </c>
    </row>
    <row r="275" spans="1:10">
      <c r="A275" s="11" t="s">
        <v>7</v>
      </c>
      <c r="B275" s="25">
        <v>18</v>
      </c>
      <c r="C275" s="25">
        <v>20</v>
      </c>
      <c r="D275" s="23">
        <f t="shared" si="34"/>
        <v>2.8521628901917286E-3</v>
      </c>
      <c r="G275" s="11" t="s">
        <v>7</v>
      </c>
      <c r="H275" s="65">
        <v>61</v>
      </c>
      <c r="I275" s="65">
        <v>56</v>
      </c>
      <c r="J275" s="23">
        <f t="shared" si="35"/>
        <v>4.1002890367681658E-3</v>
      </c>
    </row>
    <row r="276" spans="1:10">
      <c r="A276" s="11" t="s">
        <v>8</v>
      </c>
      <c r="B276" s="25">
        <v>252</v>
      </c>
      <c r="C276" s="25">
        <v>202</v>
      </c>
      <c r="D276" s="23">
        <f t="shared" si="34"/>
        <v>3.9930280462684202E-2</v>
      </c>
      <c r="G276" s="11" t="s">
        <v>8</v>
      </c>
      <c r="H276" s="65">
        <v>576</v>
      </c>
      <c r="I276" s="65">
        <v>546</v>
      </c>
      <c r="J276" s="23">
        <f t="shared" si="35"/>
        <v>3.871748336358137E-2</v>
      </c>
    </row>
    <row r="277" spans="1:10">
      <c r="A277" s="11" t="s">
        <v>9</v>
      </c>
      <c r="B277" s="25">
        <v>34</v>
      </c>
      <c r="C277" s="25">
        <v>21</v>
      </c>
      <c r="D277" s="23">
        <f t="shared" si="34"/>
        <v>5.3874187925843763E-3</v>
      </c>
      <c r="G277" s="11" t="s">
        <v>9</v>
      </c>
      <c r="H277" s="65">
        <v>65</v>
      </c>
      <c r="I277" s="65">
        <v>49</v>
      </c>
      <c r="J277" s="23">
        <f t="shared" si="35"/>
        <v>4.3691604490152585E-3</v>
      </c>
    </row>
    <row r="278" spans="1:10">
      <c r="A278" s="11" t="s">
        <v>10</v>
      </c>
      <c r="B278" s="25">
        <v>40</v>
      </c>
      <c r="C278" s="25">
        <v>44</v>
      </c>
      <c r="D278" s="23">
        <f t="shared" si="34"/>
        <v>6.3381397559816198E-3</v>
      </c>
      <c r="G278" s="11" t="s">
        <v>10</v>
      </c>
      <c r="H278" s="65">
        <v>81</v>
      </c>
      <c r="I278" s="65">
        <v>93</v>
      </c>
      <c r="J278" s="23">
        <f t="shared" si="35"/>
        <v>5.4446460980036296E-3</v>
      </c>
    </row>
    <row r="279" spans="1:10">
      <c r="A279" s="11" t="s">
        <v>11</v>
      </c>
      <c r="B279" s="25">
        <v>187</v>
      </c>
      <c r="C279" s="25">
        <v>220</v>
      </c>
      <c r="D279" s="23">
        <f t="shared" si="34"/>
        <v>2.9630803359214072E-2</v>
      </c>
      <c r="G279" s="11" t="s">
        <v>11</v>
      </c>
      <c r="H279" s="65">
        <v>557</v>
      </c>
      <c r="I279" s="65">
        <v>486</v>
      </c>
      <c r="J279" s="23">
        <f t="shared" si="35"/>
        <v>3.7440344155407673E-2</v>
      </c>
    </row>
    <row r="280" spans="1:10">
      <c r="A280" s="11" t="s">
        <v>12</v>
      </c>
      <c r="B280" s="25">
        <v>231</v>
      </c>
      <c r="C280" s="25">
        <v>212</v>
      </c>
      <c r="D280" s="23">
        <f t="shared" si="34"/>
        <v>3.6602757090793851E-2</v>
      </c>
      <c r="G280" s="11" t="s">
        <v>12</v>
      </c>
      <c r="H280" s="65">
        <v>471</v>
      </c>
      <c r="I280" s="65">
        <v>421</v>
      </c>
      <c r="J280" s="23">
        <f t="shared" si="35"/>
        <v>3.165960879209518E-2</v>
      </c>
    </row>
    <row r="281" spans="1:10">
      <c r="A281" s="11" t="s">
        <v>13</v>
      </c>
      <c r="B281" s="25">
        <v>23</v>
      </c>
      <c r="C281" s="25">
        <v>18</v>
      </c>
      <c r="D281" s="23">
        <f t="shared" si="34"/>
        <v>3.6444303596894312E-3</v>
      </c>
      <c r="G281" s="11" t="s">
        <v>13</v>
      </c>
      <c r="H281" s="65">
        <v>29</v>
      </c>
      <c r="I281" s="65">
        <v>25</v>
      </c>
      <c r="J281" s="23">
        <f t="shared" si="35"/>
        <v>1.9493177387914229E-3</v>
      </c>
    </row>
    <row r="282" spans="1:10">
      <c r="A282" s="11" t="s">
        <v>14</v>
      </c>
      <c r="B282" s="25">
        <v>543</v>
      </c>
      <c r="C282" s="25">
        <v>480</v>
      </c>
      <c r="D282" s="23">
        <f t="shared" si="34"/>
        <v>8.6040247187450486E-2</v>
      </c>
      <c r="G282" s="11" t="s">
        <v>14</v>
      </c>
      <c r="H282" s="65">
        <v>1114</v>
      </c>
      <c r="I282" s="65">
        <v>1053</v>
      </c>
      <c r="J282" s="23">
        <f t="shared" si="35"/>
        <v>7.4880688310815346E-2</v>
      </c>
    </row>
    <row r="283" spans="1:10">
      <c r="A283" s="11" t="s">
        <v>15</v>
      </c>
      <c r="B283" s="25">
        <v>68</v>
      </c>
      <c r="C283" s="25">
        <v>95</v>
      </c>
      <c r="D283" s="23">
        <f t="shared" si="34"/>
        <v>1.0774837585168753E-2</v>
      </c>
      <c r="G283" s="11" t="s">
        <v>15</v>
      </c>
      <c r="H283" s="65">
        <v>233</v>
      </c>
      <c r="I283" s="65">
        <v>227</v>
      </c>
      <c r="J283" s="23">
        <f t="shared" si="35"/>
        <v>1.5661759763393159E-2</v>
      </c>
    </row>
    <row r="284" spans="1:10">
      <c r="A284" s="11" t="s">
        <v>16</v>
      </c>
      <c r="B284" s="25">
        <v>59</v>
      </c>
      <c r="C284" s="25">
        <v>43</v>
      </c>
      <c r="D284" s="23">
        <f t="shared" si="34"/>
        <v>9.3487561400728888E-3</v>
      </c>
      <c r="G284" s="11" t="s">
        <v>16</v>
      </c>
      <c r="H284" s="65">
        <v>171</v>
      </c>
      <c r="I284" s="65">
        <v>131</v>
      </c>
      <c r="J284" s="23">
        <f t="shared" si="35"/>
        <v>1.1494252873563218E-2</v>
      </c>
    </row>
    <row r="285" spans="1:10">
      <c r="A285" s="11" t="s">
        <v>17</v>
      </c>
      <c r="B285" s="25">
        <v>77</v>
      </c>
      <c r="C285" s="25">
        <v>68</v>
      </c>
      <c r="D285" s="23">
        <f t="shared" si="34"/>
        <v>1.2200919030264617E-2</v>
      </c>
      <c r="G285" s="11" t="s">
        <v>17</v>
      </c>
      <c r="H285" s="65">
        <v>187</v>
      </c>
      <c r="I285" s="65">
        <v>153</v>
      </c>
      <c r="J285" s="23">
        <f t="shared" si="35"/>
        <v>1.2569738522551589E-2</v>
      </c>
    </row>
    <row r="286" spans="1:10">
      <c r="A286" s="11" t="s">
        <v>18</v>
      </c>
      <c r="B286" s="25">
        <v>53</v>
      </c>
      <c r="C286" s="25">
        <v>49</v>
      </c>
      <c r="D286" s="23">
        <f t="shared" si="34"/>
        <v>8.3980351766756462E-3</v>
      </c>
      <c r="G286" s="11" t="s">
        <v>18</v>
      </c>
      <c r="H286" s="65">
        <v>108</v>
      </c>
      <c r="I286" s="65">
        <v>94</v>
      </c>
      <c r="J286" s="23">
        <f t="shared" si="35"/>
        <v>7.2595281306715061E-3</v>
      </c>
    </row>
    <row r="287" spans="1:10">
      <c r="A287" s="11" t="s">
        <v>19</v>
      </c>
      <c r="B287" s="25">
        <v>57</v>
      </c>
      <c r="C287" s="25">
        <v>68</v>
      </c>
      <c r="D287" s="23">
        <f t="shared" si="34"/>
        <v>9.0318491522738079E-3</v>
      </c>
      <c r="G287" s="11" t="s">
        <v>19</v>
      </c>
      <c r="H287" s="65">
        <v>179</v>
      </c>
      <c r="I287" s="65">
        <v>149</v>
      </c>
      <c r="J287" s="23">
        <f t="shared" si="35"/>
        <v>1.2031995698057404E-2</v>
      </c>
    </row>
    <row r="288" spans="1:10">
      <c r="A288" s="11" t="s">
        <v>20</v>
      </c>
      <c r="B288" s="25">
        <v>101</v>
      </c>
      <c r="C288" s="25">
        <v>107</v>
      </c>
      <c r="D288" s="23">
        <f t="shared" si="34"/>
        <v>1.6003802883853589E-2</v>
      </c>
      <c r="G288" s="11" t="s">
        <v>20</v>
      </c>
      <c r="H288" s="65">
        <v>252</v>
      </c>
      <c r="I288" s="65">
        <v>233</v>
      </c>
      <c r="J288" s="23">
        <f t="shared" si="35"/>
        <v>1.6938898971566849E-2</v>
      </c>
    </row>
    <row r="289" spans="1:10">
      <c r="A289" s="11" t="s">
        <v>21</v>
      </c>
      <c r="B289" s="25">
        <v>66</v>
      </c>
      <c r="C289" s="25">
        <v>70</v>
      </c>
      <c r="D289" s="23">
        <f t="shared" si="34"/>
        <v>1.0457930597369672E-2</v>
      </c>
      <c r="G289" s="11" t="s">
        <v>21</v>
      </c>
      <c r="H289" s="65">
        <v>162</v>
      </c>
      <c r="I289" s="65">
        <v>155</v>
      </c>
      <c r="J289" s="23">
        <f t="shared" si="35"/>
        <v>1.0889292196007259E-2</v>
      </c>
    </row>
    <row r="290" spans="1:10">
      <c r="A290" s="11" t="s">
        <v>22</v>
      </c>
      <c r="B290" s="25">
        <v>168</v>
      </c>
      <c r="C290" s="25">
        <v>132</v>
      </c>
      <c r="D290" s="23">
        <f t="shared" si="34"/>
        <v>2.6620186975122802E-2</v>
      </c>
      <c r="G290" s="11" t="s">
        <v>22</v>
      </c>
      <c r="H290" s="65">
        <v>308</v>
      </c>
      <c r="I290" s="65">
        <v>269</v>
      </c>
      <c r="J290" s="23">
        <f t="shared" si="35"/>
        <v>2.0703098743026147E-2</v>
      </c>
    </row>
    <row r="291" spans="1:10">
      <c r="A291" s="11" t="s">
        <v>23</v>
      </c>
      <c r="B291" s="25">
        <v>21</v>
      </c>
      <c r="C291" s="25">
        <v>24</v>
      </c>
      <c r="D291" s="23">
        <f t="shared" si="34"/>
        <v>3.3275233718903503E-3</v>
      </c>
      <c r="G291" s="11" t="s">
        <v>23</v>
      </c>
      <c r="H291" s="65">
        <v>73</v>
      </c>
      <c r="I291" s="65">
        <v>59</v>
      </c>
      <c r="J291" s="23">
        <f t="shared" si="35"/>
        <v>4.906903273509444E-3</v>
      </c>
    </row>
    <row r="292" spans="1:10">
      <c r="A292" s="11" t="s">
        <v>50</v>
      </c>
      <c r="B292" s="25">
        <v>33</v>
      </c>
      <c r="C292" s="25">
        <v>35</v>
      </c>
      <c r="D292" s="23">
        <f t="shared" si="34"/>
        <v>5.2289652986848359E-3</v>
      </c>
      <c r="G292" s="11" t="s">
        <v>50</v>
      </c>
      <c r="H292" s="65">
        <v>80</v>
      </c>
      <c r="I292" s="65">
        <v>82</v>
      </c>
      <c r="J292" s="23">
        <f t="shared" si="35"/>
        <v>5.3774282449418568E-3</v>
      </c>
    </row>
    <row r="293" spans="1:10">
      <c r="A293" s="11" t="s">
        <v>24</v>
      </c>
      <c r="B293" s="25">
        <v>230</v>
      </c>
      <c r="C293" s="25">
        <v>277</v>
      </c>
      <c r="D293" s="23">
        <f t="shared" si="34"/>
        <v>3.6444303596894309E-2</v>
      </c>
      <c r="G293" s="11" t="s">
        <v>24</v>
      </c>
      <c r="H293" s="65">
        <v>424</v>
      </c>
      <c r="I293" s="65">
        <v>416</v>
      </c>
      <c r="J293" s="23">
        <f t="shared" si="35"/>
        <v>2.8500369698191839E-2</v>
      </c>
    </row>
    <row r="294" spans="1:10">
      <c r="A294" s="11" t="s">
        <v>25</v>
      </c>
      <c r="B294" s="25">
        <v>82</v>
      </c>
      <c r="C294" s="25">
        <v>72</v>
      </c>
      <c r="D294" s="23">
        <f t="shared" si="34"/>
        <v>1.299318649976232E-2</v>
      </c>
      <c r="G294" s="11" t="s">
        <v>25</v>
      </c>
      <c r="H294" s="65">
        <v>187</v>
      </c>
      <c r="I294" s="65">
        <v>155</v>
      </c>
      <c r="J294" s="23">
        <f t="shared" si="35"/>
        <v>1.2569738522551589E-2</v>
      </c>
    </row>
    <row r="295" spans="1:10">
      <c r="A295" s="11" t="s">
        <v>26</v>
      </c>
      <c r="B295" s="25">
        <v>509</v>
      </c>
      <c r="C295" s="25">
        <v>520</v>
      </c>
      <c r="D295" s="23">
        <f t="shared" si="34"/>
        <v>8.0652828394866108E-2</v>
      </c>
      <c r="G295" s="11" t="s">
        <v>26</v>
      </c>
      <c r="H295" s="65">
        <v>1519</v>
      </c>
      <c r="I295" s="65">
        <v>1465</v>
      </c>
      <c r="J295" s="23">
        <f t="shared" si="35"/>
        <v>0.1021039188008335</v>
      </c>
    </row>
    <row r="296" spans="1:10">
      <c r="A296" s="11" t="s">
        <v>27</v>
      </c>
      <c r="B296" s="25">
        <v>130</v>
      </c>
      <c r="C296" s="25">
        <v>128</v>
      </c>
      <c r="D296" s="23">
        <f t="shared" si="34"/>
        <v>2.0598954206940263E-2</v>
      </c>
      <c r="G296" s="11" t="s">
        <v>27</v>
      </c>
      <c r="H296" s="65">
        <v>296</v>
      </c>
      <c r="I296" s="65">
        <v>266</v>
      </c>
      <c r="J296" s="23">
        <f t="shared" si="35"/>
        <v>1.9896484506284871E-2</v>
      </c>
    </row>
    <row r="297" spans="1:10">
      <c r="A297" s="11" t="s">
        <v>28</v>
      </c>
      <c r="B297" s="25">
        <v>37</v>
      </c>
      <c r="C297" s="25">
        <v>33</v>
      </c>
      <c r="D297" s="23">
        <f t="shared" si="34"/>
        <v>5.8627792742829976E-3</v>
      </c>
      <c r="G297" s="11" t="s">
        <v>28</v>
      </c>
      <c r="H297" s="65">
        <v>84</v>
      </c>
      <c r="I297" s="65">
        <v>73</v>
      </c>
      <c r="J297" s="23">
        <f t="shared" si="35"/>
        <v>5.6462996571889496E-3</v>
      </c>
    </row>
    <row r="298" spans="1:10">
      <c r="A298" s="11" t="s">
        <v>29</v>
      </c>
      <c r="B298" s="25">
        <v>326</v>
      </c>
      <c r="C298" s="25">
        <v>309</v>
      </c>
      <c r="D298" s="23">
        <f t="shared" si="34"/>
        <v>5.1655839011250197E-2</v>
      </c>
      <c r="G298" s="11" t="s">
        <v>29</v>
      </c>
      <c r="H298" s="65">
        <v>823</v>
      </c>
      <c r="I298" s="65">
        <v>745</v>
      </c>
      <c r="J298" s="23">
        <f t="shared" si="35"/>
        <v>5.5320293069839349E-2</v>
      </c>
    </row>
    <row r="299" spans="1:10">
      <c r="A299" s="11" t="s">
        <v>30</v>
      </c>
      <c r="B299" s="25">
        <v>33</v>
      </c>
      <c r="C299" s="25">
        <v>37</v>
      </c>
      <c r="D299" s="23">
        <f t="shared" si="34"/>
        <v>5.2289652986848359E-3</v>
      </c>
      <c r="G299" s="11" t="s">
        <v>30</v>
      </c>
      <c r="H299" s="65">
        <v>162</v>
      </c>
      <c r="I299" s="65">
        <v>139</v>
      </c>
      <c r="J299" s="23">
        <f t="shared" si="35"/>
        <v>1.0889292196007259E-2</v>
      </c>
    </row>
    <row r="300" spans="1:10">
      <c r="A300" s="11" t="s">
        <v>31</v>
      </c>
      <c r="B300" s="25">
        <v>84</v>
      </c>
      <c r="C300" s="25">
        <v>74</v>
      </c>
      <c r="D300" s="23">
        <f t="shared" si="34"/>
        <v>1.3310093487561401E-2</v>
      </c>
      <c r="G300" s="11" t="s">
        <v>31</v>
      </c>
      <c r="H300" s="65">
        <v>182</v>
      </c>
      <c r="I300" s="65">
        <v>167</v>
      </c>
      <c r="J300" s="23">
        <f t="shared" si="35"/>
        <v>1.2233649257242723E-2</v>
      </c>
    </row>
    <row r="301" spans="1:10">
      <c r="A301" s="11" t="s">
        <v>32</v>
      </c>
      <c r="B301" s="25">
        <v>120</v>
      </c>
      <c r="C301" s="25">
        <v>92</v>
      </c>
      <c r="D301" s="23">
        <f t="shared" si="34"/>
        <v>1.9014419267944858E-2</v>
      </c>
      <c r="G301" s="11" t="s">
        <v>32</v>
      </c>
      <c r="H301" s="65">
        <v>263</v>
      </c>
      <c r="I301" s="65">
        <v>227</v>
      </c>
      <c r="J301" s="23">
        <f t="shared" si="35"/>
        <v>1.7678295355246353E-2</v>
      </c>
    </row>
    <row r="302" spans="1:10">
      <c r="A302" s="11" t="s">
        <v>33</v>
      </c>
      <c r="B302" s="25">
        <v>121</v>
      </c>
      <c r="C302" s="25">
        <v>70</v>
      </c>
      <c r="D302" s="23">
        <f t="shared" si="34"/>
        <v>1.9172872761844397E-2</v>
      </c>
      <c r="G302" s="11" t="s">
        <v>33</v>
      </c>
      <c r="H302" s="65">
        <v>311</v>
      </c>
      <c r="I302" s="65">
        <v>249</v>
      </c>
      <c r="J302" s="23">
        <f t="shared" si="35"/>
        <v>2.0904752302211466E-2</v>
      </c>
    </row>
    <row r="303" spans="1:10">
      <c r="A303" s="11" t="s">
        <v>35</v>
      </c>
      <c r="B303" s="25">
        <v>36</v>
      </c>
      <c r="C303" s="25">
        <v>25</v>
      </c>
      <c r="D303" s="23">
        <f t="shared" si="34"/>
        <v>5.7043257803834572E-3</v>
      </c>
      <c r="G303" s="11" t="s">
        <v>35</v>
      </c>
      <c r="H303" s="65">
        <v>84</v>
      </c>
      <c r="I303" s="65">
        <v>77</v>
      </c>
      <c r="J303" s="23">
        <f t="shared" si="35"/>
        <v>5.6462996571889496E-3</v>
      </c>
    </row>
    <row r="304" spans="1:10">
      <c r="A304" s="11" t="s">
        <v>36</v>
      </c>
      <c r="B304" s="25">
        <v>258</v>
      </c>
      <c r="C304" s="25">
        <v>250</v>
      </c>
      <c r="D304" s="23">
        <f t="shared" si="34"/>
        <v>4.0881001426081448E-2</v>
      </c>
      <c r="G304" s="11" t="s">
        <v>36</v>
      </c>
      <c r="H304" s="65">
        <v>659</v>
      </c>
      <c r="I304" s="65">
        <v>636</v>
      </c>
      <c r="J304" s="23">
        <f t="shared" si="35"/>
        <v>4.4296565167708545E-2</v>
      </c>
    </row>
    <row r="305" spans="1:10">
      <c r="A305" s="11" t="s">
        <v>37</v>
      </c>
      <c r="B305" s="25">
        <v>54</v>
      </c>
      <c r="C305" s="25">
        <v>56</v>
      </c>
      <c r="D305" s="23">
        <f t="shared" si="34"/>
        <v>8.5564886705751866E-3</v>
      </c>
      <c r="G305" s="11" t="s">
        <v>37</v>
      </c>
      <c r="H305" s="65">
        <v>157</v>
      </c>
      <c r="I305" s="65">
        <v>114</v>
      </c>
      <c r="J305" s="23">
        <f t="shared" si="35"/>
        <v>1.0553202930698393E-2</v>
      </c>
    </row>
    <row r="306" spans="1:10">
      <c r="A306" s="11" t="s">
        <v>38</v>
      </c>
      <c r="B306" s="25">
        <v>42</v>
      </c>
      <c r="C306" s="25">
        <v>59</v>
      </c>
      <c r="D306" s="23">
        <f t="shared" si="34"/>
        <v>6.6550467437807006E-3</v>
      </c>
      <c r="G306" s="11" t="s">
        <v>38</v>
      </c>
      <c r="H306" s="65">
        <v>129</v>
      </c>
      <c r="I306" s="65">
        <v>131</v>
      </c>
      <c r="J306" s="23">
        <f t="shared" si="35"/>
        <v>8.6711030449687435E-3</v>
      </c>
    </row>
    <row r="307" spans="1:10">
      <c r="A307" s="11" t="s">
        <v>34</v>
      </c>
      <c r="B307" s="25">
        <v>6</v>
      </c>
      <c r="C307" s="25">
        <v>15</v>
      </c>
      <c r="D307" s="23">
        <f t="shared" si="34"/>
        <v>9.507209633972429E-4</v>
      </c>
      <c r="G307" s="11" t="s">
        <v>34</v>
      </c>
      <c r="H307" s="65">
        <v>18</v>
      </c>
      <c r="I307" s="65">
        <v>14</v>
      </c>
      <c r="J307" s="23">
        <f t="shared" si="35"/>
        <v>1.2099213551119178E-3</v>
      </c>
    </row>
    <row r="308" spans="1:10">
      <c r="A308" s="11" t="s">
        <v>39</v>
      </c>
      <c r="B308" s="25">
        <v>66</v>
      </c>
      <c r="C308" s="25">
        <v>57</v>
      </c>
      <c r="D308" s="23">
        <f t="shared" si="34"/>
        <v>1.0457930597369672E-2</v>
      </c>
      <c r="G308" s="11" t="s">
        <v>39</v>
      </c>
      <c r="H308" s="65">
        <v>192</v>
      </c>
      <c r="I308" s="65">
        <v>162</v>
      </c>
      <c r="J308" s="23">
        <f t="shared" si="35"/>
        <v>1.2905827787860456E-2</v>
      </c>
    </row>
    <row r="309" spans="1:10">
      <c r="A309" s="11" t="s">
        <v>40</v>
      </c>
      <c r="B309" s="25">
        <v>61</v>
      </c>
      <c r="C309" s="25">
        <v>51</v>
      </c>
      <c r="D309" s="23">
        <f t="shared" si="34"/>
        <v>9.6656631278719696E-3</v>
      </c>
      <c r="G309" s="11" t="s">
        <v>40</v>
      </c>
      <c r="H309" s="65">
        <v>257</v>
      </c>
      <c r="I309" s="65">
        <v>200</v>
      </c>
      <c r="J309" s="23">
        <f t="shared" si="35"/>
        <v>1.7274988236875715E-2</v>
      </c>
    </row>
    <row r="310" spans="1:10">
      <c r="A310" s="11" t="s">
        <v>41</v>
      </c>
      <c r="B310" s="25">
        <v>199</v>
      </c>
      <c r="C310" s="25">
        <v>169</v>
      </c>
      <c r="D310" s="23">
        <f t="shared" si="34"/>
        <v>3.1532245286008558E-2</v>
      </c>
      <c r="G310" s="11" t="s">
        <v>41</v>
      </c>
      <c r="H310" s="65">
        <v>367</v>
      </c>
      <c r="I310" s="65">
        <v>338</v>
      </c>
      <c r="J310" s="23">
        <f t="shared" si="35"/>
        <v>2.4668952073670768E-2</v>
      </c>
    </row>
    <row r="311" spans="1:10">
      <c r="A311" s="11" t="s">
        <v>42</v>
      </c>
      <c r="B311" s="25">
        <v>122</v>
      </c>
      <c r="C311" s="25">
        <v>107</v>
      </c>
      <c r="D311" s="23">
        <f t="shared" si="34"/>
        <v>1.9331326255743939E-2</v>
      </c>
      <c r="G311" s="11" t="s">
        <v>42</v>
      </c>
      <c r="H311" s="65">
        <v>337</v>
      </c>
      <c r="I311" s="65">
        <v>308</v>
      </c>
      <c r="J311" s="23">
        <f t="shared" si="35"/>
        <v>2.265241648181757E-2</v>
      </c>
    </row>
    <row r="312" spans="1:10">
      <c r="A312" s="11" t="s">
        <v>43</v>
      </c>
      <c r="B312" s="25">
        <v>559</v>
      </c>
      <c r="C312" s="25">
        <v>493</v>
      </c>
      <c r="D312" s="23">
        <f t="shared" si="34"/>
        <v>8.8575503089843133E-2</v>
      </c>
      <c r="G312" s="11" t="s">
        <v>43</v>
      </c>
      <c r="H312" s="65">
        <v>748</v>
      </c>
      <c r="I312" s="65">
        <v>773</v>
      </c>
      <c r="J312" s="23">
        <f t="shared" si="35"/>
        <v>5.0278954090206357E-2</v>
      </c>
    </row>
    <row r="313" spans="1:10">
      <c r="A313" s="11" t="s">
        <v>44</v>
      </c>
      <c r="B313" s="25">
        <v>33</v>
      </c>
      <c r="C313" s="25">
        <v>31</v>
      </c>
      <c r="D313" s="23">
        <f t="shared" si="34"/>
        <v>5.2289652986848359E-3</v>
      </c>
      <c r="G313" s="11" t="s">
        <v>44</v>
      </c>
      <c r="H313" s="65">
        <v>122</v>
      </c>
      <c r="I313" s="65">
        <v>107</v>
      </c>
      <c r="J313" s="23">
        <f t="shared" si="35"/>
        <v>8.2005780735363316E-3</v>
      </c>
    </row>
    <row r="314" spans="1:10">
      <c r="A314" s="11" t="s">
        <v>45</v>
      </c>
      <c r="B314" s="25">
        <v>394</v>
      </c>
      <c r="C314" s="25">
        <v>336</v>
      </c>
      <c r="D314" s="23">
        <f t="shared" si="34"/>
        <v>6.2430676596418953E-2</v>
      </c>
      <c r="G314" s="11" t="s">
        <v>45</v>
      </c>
      <c r="H314" s="65">
        <v>1035</v>
      </c>
      <c r="I314" s="65">
        <v>950</v>
      </c>
      <c r="J314" s="23">
        <f t="shared" si="35"/>
        <v>6.9570477918935267E-2</v>
      </c>
    </row>
    <row r="315" spans="1:10">
      <c r="A315" s="11" t="s">
        <v>46</v>
      </c>
      <c r="B315" s="25">
        <v>174</v>
      </c>
      <c r="C315" s="25">
        <v>175</v>
      </c>
      <c r="D315" s="23">
        <f t="shared" si="34"/>
        <v>2.7570907938520045E-2</v>
      </c>
      <c r="G315" s="11" t="s">
        <v>46</v>
      </c>
      <c r="H315" s="65">
        <v>400</v>
      </c>
      <c r="I315" s="65">
        <v>362</v>
      </c>
      <c r="J315" s="23">
        <f t="shared" si="35"/>
        <v>2.6887141224709282E-2</v>
      </c>
    </row>
    <row r="316" spans="1:10">
      <c r="A316" s="11" t="s">
        <v>47</v>
      </c>
      <c r="B316" s="25">
        <v>41</v>
      </c>
      <c r="C316" s="25">
        <v>35</v>
      </c>
      <c r="D316" s="23">
        <f t="shared" si="34"/>
        <v>6.4965932498811602E-3</v>
      </c>
      <c r="G316" s="11" t="s">
        <v>47</v>
      </c>
      <c r="H316" s="65">
        <v>107</v>
      </c>
      <c r="I316" s="65">
        <v>103</v>
      </c>
      <c r="J316" s="23">
        <f t="shared" si="35"/>
        <v>7.1923102776097333E-3</v>
      </c>
    </row>
    <row r="317" spans="1:10">
      <c r="A317" s="11" t="s">
        <v>48</v>
      </c>
      <c r="B317" s="25">
        <v>49</v>
      </c>
      <c r="C317" s="25">
        <v>76</v>
      </c>
      <c r="D317" s="23">
        <f t="shared" si="34"/>
        <v>7.7642212010774836E-3</v>
      </c>
      <c r="G317" s="11" t="s">
        <v>48</v>
      </c>
      <c r="H317" s="65">
        <v>86</v>
      </c>
      <c r="I317" s="65">
        <v>132</v>
      </c>
      <c r="J317" s="23">
        <f t="shared" si="35"/>
        <v>5.7807353633124959E-3</v>
      </c>
    </row>
    <row r="318" spans="1:10">
      <c r="A318" s="11" t="s">
        <v>49</v>
      </c>
      <c r="B318" s="25">
        <v>251</v>
      </c>
      <c r="C318" s="25">
        <v>241</v>
      </c>
      <c r="D318" s="23">
        <f t="shared" si="34"/>
        <v>3.977182696878466E-2</v>
      </c>
      <c r="G318" s="11" t="s">
        <v>49</v>
      </c>
      <c r="H318" s="65">
        <v>581</v>
      </c>
      <c r="I318" s="65">
        <v>534</v>
      </c>
      <c r="J318" s="23">
        <f t="shared" si="35"/>
        <v>3.9053572628890233E-2</v>
      </c>
    </row>
    <row r="319" spans="1:10" ht="13.5" thickBot="1">
      <c r="A319" s="68" t="s">
        <v>2</v>
      </c>
      <c r="B319" s="75">
        <f>SUM(B273:B318)</f>
        <v>6311</v>
      </c>
      <c r="C319" s="75">
        <f>SUM(C273:C318)</f>
        <v>5895</v>
      </c>
      <c r="D319" s="71">
        <f>SUM(D273:D318)</f>
        <v>1</v>
      </c>
      <c r="G319" s="68" t="s">
        <v>2</v>
      </c>
      <c r="H319" s="75">
        <f>SUM(H273:H318)</f>
        <v>14877</v>
      </c>
      <c r="I319" s="75">
        <f>SUM(I273:I318)</f>
        <v>13641</v>
      </c>
      <c r="J319" s="71">
        <f>SUM(J273:J318)</f>
        <v>0.99999999999999978</v>
      </c>
    </row>
    <row r="320" spans="1:10" ht="13.5" thickTop="1"/>
    <row r="321" spans="1:11">
      <c r="A321" s="1" t="s">
        <v>131</v>
      </c>
      <c r="B321" s="2"/>
      <c r="C321" s="2"/>
      <c r="D321" s="3"/>
      <c r="E321" s="5"/>
      <c r="G321" s="1" t="s">
        <v>77</v>
      </c>
      <c r="H321" s="2"/>
      <c r="I321" s="2"/>
      <c r="J321" s="2"/>
      <c r="K321" s="4"/>
    </row>
    <row r="322" spans="1:11">
      <c r="A322" s="4" t="s">
        <v>146</v>
      </c>
      <c r="B322" s="5"/>
      <c r="C322" s="5"/>
      <c r="D322" s="6"/>
      <c r="E322" s="5"/>
      <c r="G322" s="4" t="s">
        <v>147</v>
      </c>
      <c r="H322" s="5"/>
      <c r="I322" s="5"/>
      <c r="J322" s="5"/>
      <c r="K322" s="4"/>
    </row>
    <row r="323" spans="1:11">
      <c r="A323" s="7"/>
      <c r="B323" s="8"/>
      <c r="C323" s="8"/>
      <c r="D323" s="9"/>
      <c r="E323" s="5"/>
      <c r="G323" s="7"/>
      <c r="H323" s="8"/>
      <c r="I323" s="8"/>
      <c r="J323" s="8"/>
      <c r="K323" s="4"/>
    </row>
    <row r="324" spans="1:11">
      <c r="A324" s="12"/>
      <c r="B324" s="66" t="s">
        <v>126</v>
      </c>
      <c r="C324" s="66" t="s">
        <v>126</v>
      </c>
      <c r="D324" s="66"/>
      <c r="G324" s="12"/>
      <c r="H324" s="66" t="s">
        <v>126</v>
      </c>
      <c r="I324" s="66" t="s">
        <v>126</v>
      </c>
      <c r="J324" s="12"/>
    </row>
    <row r="325" spans="1:11">
      <c r="A325" s="13"/>
      <c r="B325" s="44" t="s">
        <v>157</v>
      </c>
      <c r="C325" s="44" t="s">
        <v>157</v>
      </c>
      <c r="D325" s="44" t="s">
        <v>76</v>
      </c>
      <c r="G325" s="13"/>
      <c r="H325" s="44" t="s">
        <v>158</v>
      </c>
      <c r="I325" s="44" t="s">
        <v>158</v>
      </c>
      <c r="J325" s="44" t="s">
        <v>76</v>
      </c>
    </row>
    <row r="326" spans="1:11">
      <c r="A326" s="14"/>
      <c r="B326" s="44" t="s">
        <v>183</v>
      </c>
      <c r="C326" s="44" t="s">
        <v>167</v>
      </c>
      <c r="D326" s="44" t="s">
        <v>184</v>
      </c>
      <c r="G326" s="13"/>
      <c r="H326" s="44" t="s">
        <v>183</v>
      </c>
      <c r="I326" s="44" t="s">
        <v>167</v>
      </c>
      <c r="J326" s="44" t="s">
        <v>184</v>
      </c>
    </row>
    <row r="327" spans="1:11">
      <c r="A327" s="11" t="s">
        <v>0</v>
      </c>
      <c r="B327" s="67"/>
      <c r="C327" s="67" t="s">
        <v>156</v>
      </c>
      <c r="D327" s="67"/>
      <c r="G327" s="14" t="s">
        <v>0</v>
      </c>
      <c r="H327" s="67"/>
      <c r="I327" s="67" t="s">
        <v>156</v>
      </c>
      <c r="J327" s="67"/>
    </row>
    <row r="328" spans="1:11">
      <c r="A328" s="11" t="s">
        <v>5</v>
      </c>
      <c r="B328" s="91">
        <v>29</v>
      </c>
      <c r="C328" s="64">
        <v>27</v>
      </c>
      <c r="D328" s="23">
        <f>B328/$B$374</f>
        <v>3.8676980528140835E-3</v>
      </c>
      <c r="G328" s="11" t="s">
        <v>5</v>
      </c>
      <c r="H328" s="91">
        <v>43</v>
      </c>
      <c r="I328" s="64">
        <v>43</v>
      </c>
      <c r="J328" s="23">
        <f>H328/$H$374</f>
        <v>3.6007368949924636E-3</v>
      </c>
    </row>
    <row r="329" spans="1:11">
      <c r="A329" s="11" t="s">
        <v>6</v>
      </c>
      <c r="B329" s="91">
        <v>209</v>
      </c>
      <c r="C329" s="64">
        <v>217</v>
      </c>
      <c r="D329" s="23">
        <f t="shared" ref="D329:D373" si="36">B329/$B$374</f>
        <v>2.7874099759935982E-2</v>
      </c>
      <c r="G329" s="11" t="s">
        <v>6</v>
      </c>
      <c r="H329" s="91">
        <v>402</v>
      </c>
      <c r="I329" s="64">
        <v>315</v>
      </c>
      <c r="J329" s="23">
        <f t="shared" ref="J329:J373" si="37">H329/$H$374</f>
        <v>3.3662703064813261E-2</v>
      </c>
    </row>
    <row r="330" spans="1:11">
      <c r="A330" s="11" t="s">
        <v>7</v>
      </c>
      <c r="B330" s="91">
        <v>39</v>
      </c>
      <c r="C330" s="64">
        <v>42</v>
      </c>
      <c r="D330" s="23">
        <f t="shared" si="36"/>
        <v>5.2013870365430785E-3</v>
      </c>
      <c r="G330" s="11" t="s">
        <v>7</v>
      </c>
      <c r="H330" s="91">
        <v>68</v>
      </c>
      <c r="I330" s="64">
        <v>52</v>
      </c>
      <c r="J330" s="23">
        <f t="shared" si="37"/>
        <v>5.6941885781276172E-3</v>
      </c>
    </row>
    <row r="331" spans="1:11">
      <c r="A331" s="11" t="s">
        <v>8</v>
      </c>
      <c r="B331" s="91">
        <v>200</v>
      </c>
      <c r="C331" s="64">
        <v>222</v>
      </c>
      <c r="D331" s="23">
        <f t="shared" si="36"/>
        <v>2.6673779674579887E-2</v>
      </c>
      <c r="G331" s="11" t="s">
        <v>8</v>
      </c>
      <c r="H331" s="91">
        <v>431</v>
      </c>
      <c r="I331" s="64">
        <v>377</v>
      </c>
      <c r="J331" s="23">
        <f t="shared" si="37"/>
        <v>3.6091107017250039E-2</v>
      </c>
    </row>
    <row r="332" spans="1:11">
      <c r="A332" s="11" t="s">
        <v>9</v>
      </c>
      <c r="B332" s="91">
        <v>39</v>
      </c>
      <c r="C332" s="64">
        <v>36</v>
      </c>
      <c r="D332" s="23">
        <f t="shared" si="36"/>
        <v>5.2013870365430785E-3</v>
      </c>
      <c r="G332" s="11" t="s">
        <v>9</v>
      </c>
      <c r="H332" s="91">
        <v>66</v>
      </c>
      <c r="I332" s="64">
        <v>70</v>
      </c>
      <c r="J332" s="23">
        <f t="shared" si="37"/>
        <v>5.5267124434768044E-3</v>
      </c>
    </row>
    <row r="333" spans="1:11">
      <c r="A333" s="11" t="s">
        <v>10</v>
      </c>
      <c r="B333" s="91">
        <v>77</v>
      </c>
      <c r="C333" s="64">
        <v>82</v>
      </c>
      <c r="D333" s="23">
        <f t="shared" si="36"/>
        <v>1.0269405174713257E-2</v>
      </c>
      <c r="G333" s="11" t="s">
        <v>10</v>
      </c>
      <c r="H333" s="91">
        <v>109</v>
      </c>
      <c r="I333" s="64">
        <v>118</v>
      </c>
      <c r="J333" s="23">
        <f t="shared" si="37"/>
        <v>9.1274493384692675E-3</v>
      </c>
    </row>
    <row r="334" spans="1:11">
      <c r="A334" s="11" t="s">
        <v>11</v>
      </c>
      <c r="B334" s="91">
        <v>242</v>
      </c>
      <c r="C334" s="64">
        <v>261</v>
      </c>
      <c r="D334" s="23">
        <f t="shared" si="36"/>
        <v>3.2275273406241665E-2</v>
      </c>
      <c r="G334" s="11" t="s">
        <v>11</v>
      </c>
      <c r="H334" s="91">
        <v>358</v>
      </c>
      <c r="I334" s="64">
        <v>372</v>
      </c>
      <c r="J334" s="23">
        <f t="shared" si="37"/>
        <v>2.9978228102495393E-2</v>
      </c>
    </row>
    <row r="335" spans="1:11">
      <c r="A335" s="11" t="s">
        <v>12</v>
      </c>
      <c r="B335" s="91">
        <v>238</v>
      </c>
      <c r="C335" s="64">
        <v>272</v>
      </c>
      <c r="D335" s="23">
        <f t="shared" si="36"/>
        <v>3.1741797812750064E-2</v>
      </c>
      <c r="G335" s="11" t="s">
        <v>12</v>
      </c>
      <c r="H335" s="91">
        <v>464</v>
      </c>
      <c r="I335" s="64">
        <v>416</v>
      </c>
      <c r="J335" s="23">
        <f t="shared" si="37"/>
        <v>3.8854463238988446E-2</v>
      </c>
    </row>
    <row r="336" spans="1:11">
      <c r="A336" s="11" t="s">
        <v>13</v>
      </c>
      <c r="B336" s="91">
        <v>11</v>
      </c>
      <c r="C336" s="64">
        <v>12</v>
      </c>
      <c r="D336" s="23">
        <f t="shared" si="36"/>
        <v>1.4670578821018938E-3</v>
      </c>
      <c r="G336" s="11" t="s">
        <v>13</v>
      </c>
      <c r="H336" s="91">
        <v>13</v>
      </c>
      <c r="I336" s="64">
        <v>14</v>
      </c>
      <c r="J336" s="23">
        <f t="shared" si="37"/>
        <v>1.0885948752302798E-3</v>
      </c>
    </row>
    <row r="337" spans="1:10">
      <c r="A337" s="11" t="s">
        <v>14</v>
      </c>
      <c r="B337" s="91">
        <v>407</v>
      </c>
      <c r="C337" s="64">
        <v>414</v>
      </c>
      <c r="D337" s="23">
        <f t="shared" si="36"/>
        <v>5.4281141637770071E-2</v>
      </c>
      <c r="G337" s="11" t="s">
        <v>14</v>
      </c>
      <c r="H337" s="91">
        <v>691</v>
      </c>
      <c r="I337" s="64">
        <v>627</v>
      </c>
      <c r="J337" s="23">
        <f t="shared" si="37"/>
        <v>5.7863004521855638E-2</v>
      </c>
    </row>
    <row r="338" spans="1:10">
      <c r="A338" s="11" t="s">
        <v>15</v>
      </c>
      <c r="B338" s="91">
        <v>133</v>
      </c>
      <c r="C338" s="64">
        <v>128</v>
      </c>
      <c r="D338" s="23">
        <f t="shared" si="36"/>
        <v>1.7738063483595627E-2</v>
      </c>
      <c r="G338" s="11" t="s">
        <v>15</v>
      </c>
      <c r="H338" s="91">
        <v>173</v>
      </c>
      <c r="I338" s="64">
        <v>178</v>
      </c>
      <c r="J338" s="23">
        <f t="shared" si="37"/>
        <v>1.448668564729526E-2</v>
      </c>
    </row>
    <row r="339" spans="1:10">
      <c r="A339" s="11" t="s">
        <v>16</v>
      </c>
      <c r="B339" s="91">
        <v>83</v>
      </c>
      <c r="C339" s="64">
        <v>91</v>
      </c>
      <c r="D339" s="23">
        <f t="shared" si="36"/>
        <v>1.1069618564950654E-2</v>
      </c>
      <c r="G339" s="11" t="s">
        <v>16</v>
      </c>
      <c r="H339" s="91">
        <v>133</v>
      </c>
      <c r="I339" s="64">
        <v>133</v>
      </c>
      <c r="J339" s="23">
        <f t="shared" si="37"/>
        <v>1.1137162954279016E-2</v>
      </c>
    </row>
    <row r="340" spans="1:10">
      <c r="A340" s="11" t="s">
        <v>17</v>
      </c>
      <c r="B340" s="91">
        <v>100</v>
      </c>
      <c r="C340" s="64">
        <v>108</v>
      </c>
      <c r="D340" s="23">
        <f t="shared" si="36"/>
        <v>1.3336889837289943E-2</v>
      </c>
      <c r="G340" s="11" t="s">
        <v>17</v>
      </c>
      <c r="H340" s="91">
        <v>147</v>
      </c>
      <c r="I340" s="64">
        <v>142</v>
      </c>
      <c r="J340" s="23">
        <f t="shared" si="37"/>
        <v>1.23094958968347E-2</v>
      </c>
    </row>
    <row r="341" spans="1:10">
      <c r="A341" s="11" t="s">
        <v>18</v>
      </c>
      <c r="B341" s="91">
        <v>64</v>
      </c>
      <c r="C341" s="64">
        <v>49</v>
      </c>
      <c r="D341" s="23">
        <f t="shared" si="36"/>
        <v>8.5356094958655634E-3</v>
      </c>
      <c r="G341" s="11" t="s">
        <v>18</v>
      </c>
      <c r="H341" s="91">
        <v>126</v>
      </c>
      <c r="I341" s="64">
        <v>103</v>
      </c>
      <c r="J341" s="23">
        <f t="shared" si="37"/>
        <v>1.0550996483001172E-2</v>
      </c>
    </row>
    <row r="342" spans="1:10">
      <c r="A342" s="11" t="s">
        <v>19</v>
      </c>
      <c r="B342" s="91">
        <v>93</v>
      </c>
      <c r="C342" s="64">
        <v>109</v>
      </c>
      <c r="D342" s="23">
        <f t="shared" si="36"/>
        <v>1.2403307548679647E-2</v>
      </c>
      <c r="G342" s="11" t="s">
        <v>19</v>
      </c>
      <c r="H342" s="91">
        <v>135</v>
      </c>
      <c r="I342" s="64">
        <v>175</v>
      </c>
      <c r="J342" s="23">
        <f t="shared" si="37"/>
        <v>1.1304639088929827E-2</v>
      </c>
    </row>
    <row r="343" spans="1:10">
      <c r="A343" s="11" t="s">
        <v>20</v>
      </c>
      <c r="B343" s="91">
        <v>181</v>
      </c>
      <c r="C343" s="64">
        <v>170</v>
      </c>
      <c r="D343" s="23">
        <f t="shared" si="36"/>
        <v>2.4139770605494798E-2</v>
      </c>
      <c r="G343" s="11" t="s">
        <v>20</v>
      </c>
      <c r="H343" s="91">
        <v>234</v>
      </c>
      <c r="I343" s="64">
        <v>192</v>
      </c>
      <c r="J343" s="23">
        <f t="shared" si="37"/>
        <v>1.9594707754145034E-2</v>
      </c>
    </row>
    <row r="344" spans="1:10">
      <c r="A344" s="11" t="s">
        <v>21</v>
      </c>
      <c r="B344" s="91">
        <v>64</v>
      </c>
      <c r="C344" s="64">
        <v>65</v>
      </c>
      <c r="D344" s="23">
        <f t="shared" si="36"/>
        <v>8.5356094958655634E-3</v>
      </c>
      <c r="G344" s="11" t="s">
        <v>21</v>
      </c>
      <c r="H344" s="91">
        <v>102</v>
      </c>
      <c r="I344" s="64">
        <v>86</v>
      </c>
      <c r="J344" s="23">
        <f t="shared" si="37"/>
        <v>8.5412828671914253E-3</v>
      </c>
    </row>
    <row r="345" spans="1:10">
      <c r="A345" s="11" t="s">
        <v>22</v>
      </c>
      <c r="B345" s="91">
        <v>158</v>
      </c>
      <c r="C345" s="64">
        <v>180</v>
      </c>
      <c r="D345" s="23">
        <f t="shared" si="36"/>
        <v>2.1072285942918111E-2</v>
      </c>
      <c r="G345" s="11" t="s">
        <v>22</v>
      </c>
      <c r="H345" s="91">
        <v>295</v>
      </c>
      <c r="I345" s="64">
        <v>296</v>
      </c>
      <c r="J345" s="23">
        <f t="shared" si="37"/>
        <v>2.470272986099481E-2</v>
      </c>
    </row>
    <row r="346" spans="1:10">
      <c r="A346" s="11" t="s">
        <v>23</v>
      </c>
      <c r="B346" s="91">
        <v>40</v>
      </c>
      <c r="C346" s="64">
        <v>30</v>
      </c>
      <c r="D346" s="23">
        <f t="shared" si="36"/>
        <v>5.334755934915978E-3</v>
      </c>
      <c r="G346" s="11" t="s">
        <v>23</v>
      </c>
      <c r="H346" s="91">
        <v>70</v>
      </c>
      <c r="I346" s="64">
        <v>45</v>
      </c>
      <c r="J346" s="23">
        <f t="shared" si="37"/>
        <v>5.8616647127784291E-3</v>
      </c>
    </row>
    <row r="347" spans="1:10">
      <c r="A347" s="11" t="s">
        <v>50</v>
      </c>
      <c r="B347" s="91">
        <v>58</v>
      </c>
      <c r="C347" s="64">
        <v>60</v>
      </c>
      <c r="D347" s="23">
        <f t="shared" si="36"/>
        <v>7.7353961056281671E-3</v>
      </c>
      <c r="G347" s="11" t="s">
        <v>50</v>
      </c>
      <c r="H347" s="91">
        <v>96</v>
      </c>
      <c r="I347" s="64">
        <v>75</v>
      </c>
      <c r="J347" s="23">
        <f t="shared" si="37"/>
        <v>8.0388544632389886E-3</v>
      </c>
    </row>
    <row r="348" spans="1:10">
      <c r="A348" s="11" t="s">
        <v>24</v>
      </c>
      <c r="B348" s="91">
        <v>276</v>
      </c>
      <c r="C348" s="64">
        <v>230</v>
      </c>
      <c r="D348" s="23">
        <f t="shared" si="36"/>
        <v>3.6809815950920248E-2</v>
      </c>
      <c r="G348" s="11" t="s">
        <v>24</v>
      </c>
      <c r="H348" s="91">
        <v>444</v>
      </c>
      <c r="I348" s="64">
        <v>392</v>
      </c>
      <c r="J348" s="23">
        <f t="shared" si="37"/>
        <v>3.7179701892480321E-2</v>
      </c>
    </row>
    <row r="349" spans="1:10">
      <c r="A349" s="11" t="s">
        <v>25</v>
      </c>
      <c r="B349" s="91">
        <v>84</v>
      </c>
      <c r="C349" s="64">
        <v>93</v>
      </c>
      <c r="D349" s="23">
        <f t="shared" si="36"/>
        <v>1.1202987463323552E-2</v>
      </c>
      <c r="G349" s="11" t="s">
        <v>25</v>
      </c>
      <c r="H349" s="91">
        <v>131</v>
      </c>
      <c r="I349" s="64">
        <v>121</v>
      </c>
      <c r="J349" s="23">
        <f t="shared" si="37"/>
        <v>1.0969686819628203E-2</v>
      </c>
    </row>
    <row r="350" spans="1:10">
      <c r="A350" s="11" t="s">
        <v>26</v>
      </c>
      <c r="B350" s="91">
        <v>677</v>
      </c>
      <c r="C350" s="64">
        <v>713</v>
      </c>
      <c r="D350" s="23">
        <f t="shared" si="36"/>
        <v>9.0290744198452927E-2</v>
      </c>
      <c r="G350" s="11" t="s">
        <v>26</v>
      </c>
      <c r="H350" s="91">
        <v>965</v>
      </c>
      <c r="I350" s="64">
        <v>906</v>
      </c>
      <c r="J350" s="23">
        <f t="shared" si="37"/>
        <v>8.0807234969016914E-2</v>
      </c>
    </row>
    <row r="351" spans="1:10">
      <c r="A351" s="11" t="s">
        <v>27</v>
      </c>
      <c r="B351" s="91">
        <v>161</v>
      </c>
      <c r="C351" s="64">
        <v>162</v>
      </c>
      <c r="D351" s="23">
        <f t="shared" si="36"/>
        <v>2.1472392638036811E-2</v>
      </c>
      <c r="G351" s="11" t="s">
        <v>27</v>
      </c>
      <c r="H351" s="91">
        <v>233</v>
      </c>
      <c r="I351" s="64">
        <v>219</v>
      </c>
      <c r="J351" s="23">
        <f t="shared" si="37"/>
        <v>1.9510969686819628E-2</v>
      </c>
    </row>
    <row r="352" spans="1:10">
      <c r="A352" s="11" t="s">
        <v>28</v>
      </c>
      <c r="B352" s="91">
        <v>87</v>
      </c>
      <c r="C352" s="64">
        <v>104</v>
      </c>
      <c r="D352" s="23">
        <f t="shared" si="36"/>
        <v>1.1603094158442252E-2</v>
      </c>
      <c r="G352" s="11" t="s">
        <v>28</v>
      </c>
      <c r="H352" s="91">
        <v>101</v>
      </c>
      <c r="I352" s="64">
        <v>123</v>
      </c>
      <c r="J352" s="23">
        <f t="shared" si="37"/>
        <v>8.4575447998660198E-3</v>
      </c>
    </row>
    <row r="353" spans="1:10">
      <c r="A353" s="11" t="s">
        <v>29</v>
      </c>
      <c r="B353" s="91">
        <v>222</v>
      </c>
      <c r="C353" s="64">
        <v>189</v>
      </c>
      <c r="D353" s="23">
        <f t="shared" si="36"/>
        <v>2.9607895438783675E-2</v>
      </c>
      <c r="G353" s="11" t="s">
        <v>29</v>
      </c>
      <c r="H353" s="91">
        <v>453</v>
      </c>
      <c r="I353" s="64">
        <v>383</v>
      </c>
      <c r="J353" s="23">
        <f t="shared" si="37"/>
        <v>3.7933344498408975E-2</v>
      </c>
    </row>
    <row r="354" spans="1:10">
      <c r="A354" s="11" t="s">
        <v>30</v>
      </c>
      <c r="B354" s="91">
        <v>64</v>
      </c>
      <c r="C354" s="64">
        <v>73</v>
      </c>
      <c r="D354" s="23">
        <f t="shared" si="36"/>
        <v>8.5356094958655634E-3</v>
      </c>
      <c r="G354" s="11" t="s">
        <v>30</v>
      </c>
      <c r="H354" s="91">
        <v>97</v>
      </c>
      <c r="I354" s="64">
        <v>98</v>
      </c>
      <c r="J354" s="23">
        <f t="shared" si="37"/>
        <v>8.1225925305643942E-3</v>
      </c>
    </row>
    <row r="355" spans="1:10">
      <c r="A355" s="11" t="s">
        <v>31</v>
      </c>
      <c r="B355" s="91">
        <v>102</v>
      </c>
      <c r="C355" s="64">
        <v>95</v>
      </c>
      <c r="D355" s="23">
        <f t="shared" si="36"/>
        <v>1.3603627634035742E-2</v>
      </c>
      <c r="G355" s="11" t="s">
        <v>31</v>
      </c>
      <c r="H355" s="91">
        <v>164</v>
      </c>
      <c r="I355" s="64">
        <v>136</v>
      </c>
      <c r="J355" s="23">
        <f t="shared" si="37"/>
        <v>1.3733043041366605E-2</v>
      </c>
    </row>
    <row r="356" spans="1:10">
      <c r="A356" s="11" t="s">
        <v>32</v>
      </c>
      <c r="B356" s="91">
        <v>148</v>
      </c>
      <c r="C356" s="64">
        <v>136</v>
      </c>
      <c r="D356" s="23">
        <f t="shared" si="36"/>
        <v>1.9738596959189118E-2</v>
      </c>
      <c r="G356" s="11" t="s">
        <v>32</v>
      </c>
      <c r="H356" s="91">
        <v>225</v>
      </c>
      <c r="I356" s="64">
        <v>184</v>
      </c>
      <c r="J356" s="23">
        <f t="shared" si="37"/>
        <v>1.8841065148216381E-2</v>
      </c>
    </row>
    <row r="357" spans="1:10">
      <c r="A357" s="11" t="s">
        <v>33</v>
      </c>
      <c r="B357" s="91">
        <v>129</v>
      </c>
      <c r="C357" s="64">
        <v>112</v>
      </c>
      <c r="D357" s="23">
        <f t="shared" si="36"/>
        <v>1.7204587890104029E-2</v>
      </c>
      <c r="G357" s="11" t="s">
        <v>33</v>
      </c>
      <c r="H357" s="91">
        <v>191</v>
      </c>
      <c r="I357" s="64">
        <v>182</v>
      </c>
      <c r="J357" s="23">
        <f t="shared" si="37"/>
        <v>1.5993970859152572E-2</v>
      </c>
    </row>
    <row r="358" spans="1:10">
      <c r="A358" s="11" t="s">
        <v>35</v>
      </c>
      <c r="B358" s="91">
        <v>75</v>
      </c>
      <c r="C358" s="64">
        <v>46</v>
      </c>
      <c r="D358" s="23">
        <f t="shared" si="36"/>
        <v>1.0002667377967457E-2</v>
      </c>
      <c r="G358" s="11" t="s">
        <v>35</v>
      </c>
      <c r="H358" s="91">
        <v>114</v>
      </c>
      <c r="I358" s="64">
        <v>78</v>
      </c>
      <c r="J358" s="23">
        <f t="shared" si="37"/>
        <v>9.5461396750962987E-3</v>
      </c>
    </row>
    <row r="359" spans="1:10">
      <c r="A359" s="11" t="s">
        <v>36</v>
      </c>
      <c r="B359" s="91">
        <v>557</v>
      </c>
      <c r="C359" s="64">
        <v>560</v>
      </c>
      <c r="D359" s="23">
        <f t="shared" si="36"/>
        <v>7.4286476393704989E-2</v>
      </c>
      <c r="G359" s="11" t="s">
        <v>36</v>
      </c>
      <c r="H359" s="91">
        <v>707</v>
      </c>
      <c r="I359" s="64">
        <v>630</v>
      </c>
      <c r="J359" s="23">
        <f t="shared" si="37"/>
        <v>5.9202813599062133E-2</v>
      </c>
    </row>
    <row r="360" spans="1:10">
      <c r="A360" s="11" t="s">
        <v>37</v>
      </c>
      <c r="B360" s="91">
        <v>110</v>
      </c>
      <c r="C360" s="64">
        <v>138</v>
      </c>
      <c r="D360" s="23">
        <f t="shared" si="36"/>
        <v>1.4670578821018939E-2</v>
      </c>
      <c r="G360" s="11" t="s">
        <v>37</v>
      </c>
      <c r="H360" s="91">
        <v>184</v>
      </c>
      <c r="I360" s="64">
        <v>206</v>
      </c>
      <c r="J360" s="23">
        <f t="shared" si="37"/>
        <v>1.5407804387874728E-2</v>
      </c>
    </row>
    <row r="361" spans="1:10">
      <c r="A361" s="11" t="s">
        <v>38</v>
      </c>
      <c r="B361" s="91">
        <v>85</v>
      </c>
      <c r="C361" s="64">
        <v>89</v>
      </c>
      <c r="D361" s="23">
        <f t="shared" si="36"/>
        <v>1.1336356361696453E-2</v>
      </c>
      <c r="G361" s="11" t="s">
        <v>38</v>
      </c>
      <c r="H361" s="91">
        <v>124</v>
      </c>
      <c r="I361" s="64">
        <v>107</v>
      </c>
      <c r="J361" s="23">
        <f t="shared" si="37"/>
        <v>1.0383520348350359E-2</v>
      </c>
    </row>
    <row r="362" spans="1:10">
      <c r="A362" s="11" t="s">
        <v>34</v>
      </c>
      <c r="B362" s="91">
        <v>10</v>
      </c>
      <c r="C362" s="64">
        <v>14</v>
      </c>
      <c r="D362" s="23">
        <f t="shared" si="36"/>
        <v>1.3336889837289945E-3</v>
      </c>
      <c r="G362" s="11" t="s">
        <v>34</v>
      </c>
      <c r="H362" s="91">
        <v>16</v>
      </c>
      <c r="I362" s="64">
        <v>28</v>
      </c>
      <c r="J362" s="23">
        <f t="shared" si="37"/>
        <v>1.3398090772064981E-3</v>
      </c>
    </row>
    <row r="363" spans="1:10">
      <c r="A363" s="11" t="s">
        <v>39</v>
      </c>
      <c r="B363" s="91">
        <v>92</v>
      </c>
      <c r="C363" s="64">
        <v>80</v>
      </c>
      <c r="D363" s="23">
        <f t="shared" si="36"/>
        <v>1.2269938650306749E-2</v>
      </c>
      <c r="G363" s="11" t="s">
        <v>39</v>
      </c>
      <c r="H363" s="91">
        <v>121</v>
      </c>
      <c r="I363" s="64">
        <v>141</v>
      </c>
      <c r="J363" s="23">
        <f t="shared" si="37"/>
        <v>1.0132306146374141E-2</v>
      </c>
    </row>
    <row r="364" spans="1:10">
      <c r="A364" s="11" t="s">
        <v>40</v>
      </c>
      <c r="B364" s="91">
        <v>91</v>
      </c>
      <c r="C364" s="64">
        <v>80</v>
      </c>
      <c r="D364" s="23">
        <f t="shared" si="36"/>
        <v>1.2136569751933848E-2</v>
      </c>
      <c r="G364" s="11" t="s">
        <v>40</v>
      </c>
      <c r="H364" s="91">
        <v>186</v>
      </c>
      <c r="I364" s="64">
        <v>124</v>
      </c>
      <c r="J364" s="23">
        <f t="shared" si="37"/>
        <v>1.5575280522525541E-2</v>
      </c>
    </row>
    <row r="365" spans="1:10">
      <c r="A365" s="11" t="s">
        <v>41</v>
      </c>
      <c r="B365" s="91">
        <v>249</v>
      </c>
      <c r="C365" s="64">
        <v>218</v>
      </c>
      <c r="D365" s="23">
        <f t="shared" si="36"/>
        <v>3.3208855694851963E-2</v>
      </c>
      <c r="G365" s="11" t="s">
        <v>41</v>
      </c>
      <c r="H365" s="91">
        <v>385</v>
      </c>
      <c r="I365" s="64">
        <v>315</v>
      </c>
      <c r="J365" s="23">
        <f t="shared" si="37"/>
        <v>3.2239155920281357E-2</v>
      </c>
    </row>
    <row r="366" spans="1:10">
      <c r="A366" s="11" t="s">
        <v>42</v>
      </c>
      <c r="B366" s="91">
        <v>122</v>
      </c>
      <c r="C366" s="64">
        <v>117</v>
      </c>
      <c r="D366" s="23">
        <f t="shared" si="36"/>
        <v>1.6271005601493731E-2</v>
      </c>
      <c r="G366" s="11" t="s">
        <v>42</v>
      </c>
      <c r="H366" s="91">
        <v>203</v>
      </c>
      <c r="I366" s="64">
        <v>191</v>
      </c>
      <c r="J366" s="23">
        <f t="shared" si="37"/>
        <v>1.6998827667057445E-2</v>
      </c>
    </row>
    <row r="367" spans="1:10">
      <c r="A367" s="11" t="s">
        <v>43</v>
      </c>
      <c r="B367" s="91">
        <v>524</v>
      </c>
      <c r="C367" s="64">
        <v>571</v>
      </c>
      <c r="D367" s="23">
        <f t="shared" si="36"/>
        <v>6.9885302747399305E-2</v>
      </c>
      <c r="G367" s="11" t="s">
        <v>43</v>
      </c>
      <c r="H367" s="91">
        <v>1016</v>
      </c>
      <c r="I367" s="64">
        <v>964</v>
      </c>
      <c r="J367" s="23">
        <f t="shared" si="37"/>
        <v>8.5077876402612634E-2</v>
      </c>
    </row>
    <row r="368" spans="1:10">
      <c r="A368" s="11" t="s">
        <v>44</v>
      </c>
      <c r="B368" s="91">
        <v>24</v>
      </c>
      <c r="C368" s="64">
        <v>24</v>
      </c>
      <c r="D368" s="23">
        <f t="shared" si="36"/>
        <v>3.2008535609495867E-3</v>
      </c>
      <c r="G368" s="11" t="s">
        <v>44</v>
      </c>
      <c r="H368" s="91">
        <v>39</v>
      </c>
      <c r="I368" s="64">
        <v>43</v>
      </c>
      <c r="J368" s="23">
        <f t="shared" si="37"/>
        <v>3.2657846256908389E-3</v>
      </c>
    </row>
    <row r="369" spans="1:10">
      <c r="A369" s="11" t="s">
        <v>45</v>
      </c>
      <c r="B369" s="91">
        <v>477</v>
      </c>
      <c r="C369" s="64">
        <v>499</v>
      </c>
      <c r="D369" s="23">
        <f t="shared" si="36"/>
        <v>6.3616964523873026E-2</v>
      </c>
      <c r="G369" s="11" t="s">
        <v>45</v>
      </c>
      <c r="H369" s="91">
        <v>658</v>
      </c>
      <c r="I369" s="64">
        <v>699</v>
      </c>
      <c r="J369" s="23">
        <f t="shared" si="37"/>
        <v>5.5099648300117231E-2</v>
      </c>
    </row>
    <row r="370" spans="1:10">
      <c r="A370" s="11" t="s">
        <v>46</v>
      </c>
      <c r="B370" s="91">
        <v>221</v>
      </c>
      <c r="C370" s="64">
        <v>235</v>
      </c>
      <c r="D370" s="23">
        <f t="shared" si="36"/>
        <v>2.9474526540410776E-2</v>
      </c>
      <c r="G370" s="11" t="s">
        <v>46</v>
      </c>
      <c r="H370" s="91">
        <v>366</v>
      </c>
      <c r="I370" s="64">
        <v>307</v>
      </c>
      <c r="J370" s="23">
        <f t="shared" si="37"/>
        <v>3.0648132641098644E-2</v>
      </c>
    </row>
    <row r="371" spans="1:10">
      <c r="A371" s="11" t="s">
        <v>47</v>
      </c>
      <c r="B371" s="91">
        <v>52</v>
      </c>
      <c r="C371" s="64">
        <v>45</v>
      </c>
      <c r="D371" s="23">
        <f t="shared" si="36"/>
        <v>6.9351827153907707E-3</v>
      </c>
      <c r="G371" s="11" t="s">
        <v>47</v>
      </c>
      <c r="H371" s="91">
        <v>70</v>
      </c>
      <c r="I371" s="64">
        <v>86</v>
      </c>
      <c r="J371" s="23">
        <f t="shared" si="37"/>
        <v>5.8616647127784291E-3</v>
      </c>
    </row>
    <row r="372" spans="1:10">
      <c r="A372" s="11" t="s">
        <v>48</v>
      </c>
      <c r="B372" s="91">
        <v>46</v>
      </c>
      <c r="C372" s="64">
        <v>41</v>
      </c>
      <c r="D372" s="23">
        <f t="shared" si="36"/>
        <v>6.1349693251533744E-3</v>
      </c>
      <c r="G372" s="11" t="s">
        <v>48</v>
      </c>
      <c r="H372" s="91">
        <v>97</v>
      </c>
      <c r="I372" s="64">
        <v>79</v>
      </c>
      <c r="J372" s="23">
        <f t="shared" si="37"/>
        <v>8.1225925305643942E-3</v>
      </c>
    </row>
    <row r="373" spans="1:10">
      <c r="A373" s="11" t="s">
        <v>49</v>
      </c>
      <c r="B373" s="91">
        <v>348</v>
      </c>
      <c r="C373" s="64">
        <v>297</v>
      </c>
      <c r="D373" s="23">
        <f t="shared" si="36"/>
        <v>4.6412376633769008E-2</v>
      </c>
      <c r="G373" s="11" t="s">
        <v>49</v>
      </c>
      <c r="H373" s="91">
        <v>496</v>
      </c>
      <c r="I373" s="64">
        <v>408</v>
      </c>
      <c r="J373" s="23">
        <f t="shared" si="37"/>
        <v>4.1534081393401437E-2</v>
      </c>
    </row>
    <row r="374" spans="1:10" ht="13.5" thickBot="1">
      <c r="A374" s="72" t="s">
        <v>2</v>
      </c>
      <c r="B374" s="74">
        <f>SUM(B328:B373)</f>
        <v>7498</v>
      </c>
      <c r="C374" s="74">
        <f>SUM(C328:C373)</f>
        <v>7536</v>
      </c>
      <c r="D374" s="71">
        <f>SUM(D328:D373)</f>
        <v>1.0000000000000004</v>
      </c>
      <c r="G374" s="72" t="s">
        <v>2</v>
      </c>
      <c r="H374" s="74">
        <f>SUM(H328:H373)</f>
        <v>11942</v>
      </c>
      <c r="I374" s="74">
        <f>SUM(I328:I373)</f>
        <v>10979</v>
      </c>
      <c r="J374" s="71">
        <f>SUM(J328:J373)</f>
        <v>0.99999999999999989</v>
      </c>
    </row>
    <row r="375" spans="1:10" ht="13.5" thickTop="1"/>
  </sheetData>
  <mergeCells count="1">
    <mergeCell ref="A7:D7"/>
  </mergeCells>
  <phoneticPr fontId="0" type="noConversion"/>
  <printOptions horizontalCentered="1" verticalCentered="1"/>
  <pageMargins left="0.22" right="0.28000000000000003" top="0.24" bottom="0.31" header="0" footer="0"/>
  <pageSetup orientation="portrait" horizontalDpi="300" verticalDpi="300" r:id="rId1"/>
  <headerFooter alignWithMargins="0">
    <oddFooter>&amp;L&amp;F&amp;R&amp;D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56"/>
  <sheetViews>
    <sheetView workbookViewId="0"/>
  </sheetViews>
  <sheetFormatPr defaultRowHeight="12.75"/>
  <cols>
    <col min="1" max="2" width="12.7109375" customWidth="1"/>
    <col min="3" max="3" width="16.140625" customWidth="1"/>
    <col min="4" max="4" width="12.7109375" customWidth="1"/>
    <col min="5" max="5" width="15.7109375" customWidth="1"/>
  </cols>
  <sheetData>
    <row r="2" spans="1:5">
      <c r="A2" s="98" t="s">
        <v>194</v>
      </c>
      <c r="B2" s="92"/>
      <c r="C2" s="92"/>
      <c r="D2" s="93"/>
      <c r="E2" s="5"/>
    </row>
    <row r="3" spans="1:5">
      <c r="A3" s="99" t="s">
        <v>55</v>
      </c>
      <c r="B3" s="94"/>
      <c r="C3" s="94"/>
      <c r="D3" s="95"/>
      <c r="E3" s="5"/>
    </row>
    <row r="4" spans="1:5">
      <c r="A4" s="100" t="s">
        <v>193</v>
      </c>
      <c r="B4" s="96"/>
      <c r="C4" s="96"/>
      <c r="D4" s="97"/>
      <c r="E4" s="5"/>
    </row>
    <row r="5" spans="1:5">
      <c r="A5" s="1"/>
      <c r="B5" s="12"/>
      <c r="C5" s="12"/>
      <c r="D5" s="10"/>
      <c r="E5" s="5"/>
    </row>
    <row r="6" spans="1:5">
      <c r="A6" s="4"/>
      <c r="B6" s="52">
        <v>2007</v>
      </c>
      <c r="C6" s="52" t="s">
        <v>179</v>
      </c>
      <c r="D6" s="102" t="s">
        <v>1</v>
      </c>
      <c r="E6" s="16"/>
    </row>
    <row r="7" spans="1:5">
      <c r="A7" s="4"/>
      <c r="B7" s="51" t="s">
        <v>3</v>
      </c>
      <c r="C7" s="51" t="s">
        <v>3</v>
      </c>
      <c r="D7" s="51" t="s">
        <v>180</v>
      </c>
      <c r="E7" s="5"/>
    </row>
    <row r="8" spans="1:5">
      <c r="A8" s="101" t="s">
        <v>0</v>
      </c>
      <c r="B8" s="10"/>
      <c r="C8" s="10"/>
      <c r="D8" s="9"/>
      <c r="E8" s="5"/>
    </row>
    <row r="9" spans="1:5">
      <c r="A9" s="10" t="s">
        <v>5</v>
      </c>
      <c r="B9" s="62">
        <v>1760</v>
      </c>
      <c r="C9" s="62">
        <v>1865</v>
      </c>
      <c r="D9" s="23">
        <f>B9/354578</f>
        <v>4.9636469267692867E-3</v>
      </c>
      <c r="E9" s="17"/>
    </row>
    <row r="10" spans="1:5">
      <c r="A10" s="14" t="s">
        <v>6</v>
      </c>
      <c r="B10" s="62">
        <v>11378</v>
      </c>
      <c r="C10" s="62">
        <v>11281</v>
      </c>
      <c r="D10" s="23">
        <f t="shared" ref="D10:D54" si="0">B10/354578</f>
        <v>3.2088849279989173E-2</v>
      </c>
      <c r="E10" s="17"/>
    </row>
    <row r="11" spans="1:5">
      <c r="A11" s="10" t="s">
        <v>7</v>
      </c>
      <c r="B11" s="62">
        <v>895</v>
      </c>
      <c r="C11" s="62">
        <v>936</v>
      </c>
      <c r="D11" s="23">
        <f t="shared" si="0"/>
        <v>2.5241272724196087E-3</v>
      </c>
      <c r="E11" s="17"/>
    </row>
    <row r="12" spans="1:5">
      <c r="A12" s="10" t="s">
        <v>8</v>
      </c>
      <c r="B12" s="62">
        <v>13976</v>
      </c>
      <c r="C12" s="62">
        <v>13418</v>
      </c>
      <c r="D12" s="23">
        <f t="shared" si="0"/>
        <v>3.9415869004845193E-2</v>
      </c>
      <c r="E12" s="17"/>
    </row>
    <row r="13" spans="1:5">
      <c r="A13" s="10" t="s">
        <v>9</v>
      </c>
      <c r="B13" s="62">
        <v>1077</v>
      </c>
      <c r="C13" s="62">
        <v>1097</v>
      </c>
      <c r="D13" s="23">
        <f t="shared" si="0"/>
        <v>3.0374134887105235E-3</v>
      </c>
      <c r="E13" s="17"/>
    </row>
    <row r="14" spans="1:5">
      <c r="A14" s="10" t="s">
        <v>10</v>
      </c>
      <c r="B14" s="62">
        <v>1976</v>
      </c>
      <c r="C14" s="62">
        <v>2010</v>
      </c>
      <c r="D14" s="23">
        <f t="shared" si="0"/>
        <v>5.5728217768727896E-3</v>
      </c>
      <c r="E14" s="17"/>
    </row>
    <row r="15" spans="1:5">
      <c r="A15" s="10" t="s">
        <v>11</v>
      </c>
      <c r="B15" s="62">
        <v>13430</v>
      </c>
      <c r="C15" s="62">
        <v>12336</v>
      </c>
      <c r="D15" s="23">
        <f t="shared" si="0"/>
        <v>3.7876010355972455E-2</v>
      </c>
      <c r="E15" s="17"/>
    </row>
    <row r="16" spans="1:5">
      <c r="A16" s="10" t="s">
        <v>12</v>
      </c>
      <c r="B16" s="62">
        <v>14085</v>
      </c>
      <c r="C16" s="62">
        <v>13093</v>
      </c>
      <c r="D16" s="23">
        <f t="shared" si="0"/>
        <v>3.972327668383261E-2</v>
      </c>
      <c r="E16" s="17"/>
    </row>
    <row r="17" spans="1:5">
      <c r="A17" s="10" t="s">
        <v>13</v>
      </c>
      <c r="B17" s="62">
        <v>1002</v>
      </c>
      <c r="C17" s="62">
        <v>1002</v>
      </c>
      <c r="D17" s="23">
        <f t="shared" si="0"/>
        <v>2.8258944435356958E-3</v>
      </c>
      <c r="E17" s="17"/>
    </row>
    <row r="18" spans="1:5">
      <c r="A18" s="10" t="s">
        <v>14</v>
      </c>
      <c r="B18" s="62">
        <v>28292</v>
      </c>
      <c r="C18" s="62">
        <v>27763</v>
      </c>
      <c r="D18" s="23">
        <f t="shared" si="0"/>
        <v>7.979062434781628E-2</v>
      </c>
      <c r="E18" s="17"/>
    </row>
    <row r="19" spans="1:5">
      <c r="A19" s="10" t="s">
        <v>15</v>
      </c>
      <c r="B19" s="62">
        <v>4163</v>
      </c>
      <c r="C19" s="62">
        <v>4144</v>
      </c>
      <c r="D19" s="23">
        <f t="shared" si="0"/>
        <v>1.1740717134170761E-2</v>
      </c>
      <c r="E19" s="17"/>
    </row>
    <row r="20" spans="1:5">
      <c r="A20" s="10" t="s">
        <v>16</v>
      </c>
      <c r="B20" s="62">
        <v>2523</v>
      </c>
      <c r="C20" s="62">
        <v>2578</v>
      </c>
      <c r="D20" s="23">
        <f t="shared" si="0"/>
        <v>7.1155006796811988E-3</v>
      </c>
      <c r="E20" s="17"/>
    </row>
    <row r="21" spans="1:5">
      <c r="A21" s="10" t="s">
        <v>17</v>
      </c>
      <c r="B21" s="62">
        <v>3222</v>
      </c>
      <c r="C21" s="62">
        <v>3240</v>
      </c>
      <c r="D21" s="23">
        <f t="shared" si="0"/>
        <v>9.0868581807105903E-3</v>
      </c>
      <c r="E21" s="17"/>
    </row>
    <row r="22" spans="1:5">
      <c r="A22" s="10" t="s">
        <v>18</v>
      </c>
      <c r="B22" s="62">
        <v>2485</v>
      </c>
      <c r="C22" s="62">
        <v>2525</v>
      </c>
      <c r="D22" s="23">
        <f t="shared" si="0"/>
        <v>7.0083310301259525E-3</v>
      </c>
      <c r="E22" s="17"/>
    </row>
    <row r="23" spans="1:5">
      <c r="A23" s="10" t="s">
        <v>19</v>
      </c>
      <c r="B23" s="62">
        <v>3138</v>
      </c>
      <c r="C23" s="62">
        <v>3101</v>
      </c>
      <c r="D23" s="23">
        <f t="shared" si="0"/>
        <v>8.849956850114785E-3</v>
      </c>
      <c r="E23" s="17"/>
    </row>
    <row r="24" spans="1:5">
      <c r="A24" s="10" t="s">
        <v>20</v>
      </c>
      <c r="B24" s="62">
        <v>5147</v>
      </c>
      <c r="C24" s="62">
        <v>5306</v>
      </c>
      <c r="D24" s="23">
        <f t="shared" si="0"/>
        <v>1.4515847006864499E-2</v>
      </c>
      <c r="E24" s="17"/>
    </row>
    <row r="25" spans="1:5">
      <c r="A25" s="10" t="s">
        <v>21</v>
      </c>
      <c r="B25" s="62">
        <v>2854</v>
      </c>
      <c r="C25" s="62">
        <v>2898</v>
      </c>
      <c r="D25" s="23">
        <f t="shared" si="0"/>
        <v>8.0490047323861034E-3</v>
      </c>
      <c r="E25" s="17"/>
    </row>
    <row r="26" spans="1:5">
      <c r="A26" s="10" t="s">
        <v>22</v>
      </c>
      <c r="B26" s="62">
        <v>10443</v>
      </c>
      <c r="C26" s="62">
        <v>9015</v>
      </c>
      <c r="D26" s="23">
        <f t="shared" si="0"/>
        <v>2.9451911850142988E-2</v>
      </c>
      <c r="E26" s="17"/>
    </row>
    <row r="27" spans="1:5">
      <c r="A27" s="10" t="s">
        <v>23</v>
      </c>
      <c r="B27" s="62">
        <v>1604</v>
      </c>
      <c r="C27" s="62">
        <v>1612</v>
      </c>
      <c r="D27" s="23">
        <f t="shared" si="0"/>
        <v>4.5236873128056453E-3</v>
      </c>
      <c r="E27" s="17"/>
    </row>
    <row r="28" spans="1:5">
      <c r="A28" s="10" t="s">
        <v>50</v>
      </c>
      <c r="B28" s="62">
        <v>1803</v>
      </c>
      <c r="C28" s="62">
        <v>1829</v>
      </c>
      <c r="D28" s="23">
        <f t="shared" si="0"/>
        <v>5.0849178460028541E-3</v>
      </c>
      <c r="E28" s="17"/>
    </row>
    <row r="29" spans="1:5">
      <c r="A29" s="10" t="s">
        <v>24</v>
      </c>
      <c r="B29" s="62">
        <v>11693</v>
      </c>
      <c r="C29" s="62">
        <v>11096</v>
      </c>
      <c r="D29" s="23">
        <f t="shared" si="0"/>
        <v>3.2977229269723449E-2</v>
      </c>
      <c r="E29" s="17"/>
    </row>
    <row r="30" spans="1:5">
      <c r="A30" s="10" t="s">
        <v>25</v>
      </c>
      <c r="B30" s="62">
        <v>4507</v>
      </c>
      <c r="C30" s="62">
        <v>4376</v>
      </c>
      <c r="D30" s="23">
        <f t="shared" si="0"/>
        <v>1.2710884488039304E-2</v>
      </c>
      <c r="E30" s="17"/>
    </row>
    <row r="31" spans="1:5">
      <c r="A31" s="10" t="s">
        <v>26</v>
      </c>
      <c r="B31" s="62">
        <v>36241</v>
      </c>
      <c r="C31" s="62">
        <v>34120</v>
      </c>
      <c r="D31" s="23">
        <f t="shared" si="0"/>
        <v>0.10220882288241233</v>
      </c>
      <c r="E31" s="17"/>
    </row>
    <row r="32" spans="1:5">
      <c r="A32" s="10" t="s">
        <v>27</v>
      </c>
      <c r="B32" s="62">
        <v>5289</v>
      </c>
      <c r="C32" s="62">
        <v>5216</v>
      </c>
      <c r="D32" s="23">
        <f t="shared" si="0"/>
        <v>1.4916323065728838E-2</v>
      </c>
      <c r="E32" s="17"/>
    </row>
    <row r="33" spans="1:5">
      <c r="A33" s="10" t="s">
        <v>28</v>
      </c>
      <c r="B33" s="62">
        <v>1734</v>
      </c>
      <c r="C33" s="62">
        <v>1619</v>
      </c>
      <c r="D33" s="23">
        <f t="shared" si="0"/>
        <v>4.8903203244420124E-3</v>
      </c>
      <c r="E33" s="17"/>
    </row>
    <row r="34" spans="1:5">
      <c r="A34" s="10" t="s">
        <v>29</v>
      </c>
      <c r="B34" s="62">
        <v>19006</v>
      </c>
      <c r="C34" s="62">
        <v>16992</v>
      </c>
      <c r="D34" s="23">
        <f t="shared" si="0"/>
        <v>5.3601746301236965E-2</v>
      </c>
      <c r="E34" s="17"/>
    </row>
    <row r="35" spans="1:5">
      <c r="A35" s="10" t="s">
        <v>30</v>
      </c>
      <c r="B35" s="62">
        <v>1985</v>
      </c>
      <c r="C35" s="62">
        <v>1850</v>
      </c>
      <c r="D35" s="23">
        <f t="shared" si="0"/>
        <v>5.598204062293769E-3</v>
      </c>
      <c r="E35" s="17"/>
    </row>
    <row r="36" spans="1:5">
      <c r="A36" s="10" t="s">
        <v>31</v>
      </c>
      <c r="B36" s="62">
        <v>4706</v>
      </c>
      <c r="C36" s="62">
        <v>4363</v>
      </c>
      <c r="D36" s="23">
        <f t="shared" si="0"/>
        <v>1.3272115021236512E-2</v>
      </c>
      <c r="E36" s="17"/>
    </row>
    <row r="37" spans="1:5">
      <c r="A37" s="10" t="s">
        <v>32</v>
      </c>
      <c r="B37" s="62">
        <v>5207</v>
      </c>
      <c r="C37" s="62">
        <v>4767</v>
      </c>
      <c r="D37" s="23">
        <f t="shared" si="0"/>
        <v>1.468506224300436E-2</v>
      </c>
      <c r="E37" s="17"/>
    </row>
    <row r="38" spans="1:5">
      <c r="A38" s="10" t="s">
        <v>33</v>
      </c>
      <c r="B38" s="62">
        <v>4772</v>
      </c>
      <c r="C38" s="62">
        <v>4939</v>
      </c>
      <c r="D38" s="23">
        <f t="shared" si="0"/>
        <v>1.345825178099036E-2</v>
      </c>
      <c r="E38" s="17"/>
    </row>
    <row r="39" spans="1:5">
      <c r="A39" s="10" t="s">
        <v>35</v>
      </c>
      <c r="B39" s="62">
        <v>1516</v>
      </c>
      <c r="C39" s="62">
        <v>1552</v>
      </c>
      <c r="D39" s="23">
        <f t="shared" si="0"/>
        <v>4.2755049664671809E-3</v>
      </c>
      <c r="E39" s="17"/>
    </row>
    <row r="40" spans="1:5">
      <c r="A40" s="10" t="s">
        <v>36</v>
      </c>
      <c r="B40" s="62">
        <v>20046</v>
      </c>
      <c r="C40" s="62">
        <v>19086</v>
      </c>
      <c r="D40" s="23">
        <f t="shared" si="0"/>
        <v>5.6534810394327908E-2</v>
      </c>
      <c r="E40" s="17"/>
    </row>
    <row r="41" spans="1:5">
      <c r="A41" s="10" t="s">
        <v>37</v>
      </c>
      <c r="B41" s="62">
        <v>2777</v>
      </c>
      <c r="C41" s="62">
        <v>2903</v>
      </c>
      <c r="D41" s="23">
        <f t="shared" si="0"/>
        <v>7.8318451793399479E-3</v>
      </c>
      <c r="E41" s="17"/>
    </row>
    <row r="42" spans="1:5">
      <c r="A42" s="10" t="s">
        <v>38</v>
      </c>
      <c r="B42" s="62">
        <v>2039</v>
      </c>
      <c r="C42" s="62">
        <v>2134</v>
      </c>
      <c r="D42" s="23">
        <f t="shared" si="0"/>
        <v>5.7504977748196445E-3</v>
      </c>
      <c r="E42" s="17"/>
    </row>
    <row r="43" spans="1:5">
      <c r="A43" s="10" t="s">
        <v>34</v>
      </c>
      <c r="B43" s="62">
        <v>471</v>
      </c>
      <c r="C43" s="62">
        <v>472</v>
      </c>
      <c r="D43" s="23">
        <f t="shared" si="0"/>
        <v>1.328339603697917E-3</v>
      </c>
      <c r="E43" s="17"/>
    </row>
    <row r="44" spans="1:5">
      <c r="A44" s="10" t="s">
        <v>39</v>
      </c>
      <c r="B44" s="62">
        <v>3007</v>
      </c>
      <c r="C44" s="62">
        <v>2957</v>
      </c>
      <c r="D44" s="23">
        <f t="shared" si="0"/>
        <v>8.4805035845427531E-3</v>
      </c>
      <c r="E44" s="17"/>
    </row>
    <row r="45" spans="1:5">
      <c r="A45" s="10" t="s">
        <v>40</v>
      </c>
      <c r="B45" s="62">
        <v>4957</v>
      </c>
      <c r="C45" s="62">
        <v>4937</v>
      </c>
      <c r="D45" s="23">
        <f t="shared" si="0"/>
        <v>1.3979998759088268E-2</v>
      </c>
      <c r="E45" s="17"/>
    </row>
    <row r="46" spans="1:5">
      <c r="A46" s="10" t="s">
        <v>41</v>
      </c>
      <c r="B46" s="62">
        <v>7667</v>
      </c>
      <c r="C46" s="62">
        <v>7395</v>
      </c>
      <c r="D46" s="23">
        <f t="shared" si="0"/>
        <v>2.1622886924738703E-2</v>
      </c>
      <c r="E46" s="17"/>
    </row>
    <row r="47" spans="1:5">
      <c r="A47" s="10" t="s">
        <v>42</v>
      </c>
      <c r="B47" s="62">
        <v>7812</v>
      </c>
      <c r="C47" s="62">
        <v>7727</v>
      </c>
      <c r="D47" s="23">
        <f t="shared" si="0"/>
        <v>2.2031823745410038E-2</v>
      </c>
      <c r="E47" s="17"/>
    </row>
    <row r="48" spans="1:5">
      <c r="A48" s="10" t="s">
        <v>43</v>
      </c>
      <c r="B48" s="62">
        <v>29155</v>
      </c>
      <c r="C48" s="62">
        <v>27313</v>
      </c>
      <c r="D48" s="23">
        <f t="shared" si="0"/>
        <v>8.2224503494294623E-2</v>
      </c>
      <c r="E48" s="17"/>
    </row>
    <row r="49" spans="1:5">
      <c r="A49" s="10" t="s">
        <v>44</v>
      </c>
      <c r="B49" s="62">
        <v>1432</v>
      </c>
      <c r="C49" s="62">
        <v>1447</v>
      </c>
      <c r="D49" s="23">
        <f t="shared" si="0"/>
        <v>4.0386036358713738E-3</v>
      </c>
      <c r="E49" s="17"/>
    </row>
    <row r="50" spans="1:5">
      <c r="A50" s="10" t="s">
        <v>45</v>
      </c>
      <c r="B50" s="62">
        <v>21777</v>
      </c>
      <c r="C50" s="62">
        <v>20960</v>
      </c>
      <c r="D50" s="23">
        <f t="shared" si="0"/>
        <v>6.1416669956962926E-2</v>
      </c>
      <c r="E50" s="17"/>
    </row>
    <row r="51" spans="1:5">
      <c r="A51" s="10" t="s">
        <v>46</v>
      </c>
      <c r="B51" s="62">
        <v>9461</v>
      </c>
      <c r="C51" s="62">
        <v>9597</v>
      </c>
      <c r="D51" s="23">
        <f t="shared" si="0"/>
        <v>2.668242248532058E-2</v>
      </c>
      <c r="E51" s="17"/>
    </row>
    <row r="52" spans="1:5">
      <c r="A52" s="10" t="s">
        <v>47</v>
      </c>
      <c r="B52" s="62">
        <v>1923</v>
      </c>
      <c r="C52" s="62">
        <v>1998</v>
      </c>
      <c r="D52" s="23">
        <f t="shared" si="0"/>
        <v>5.423348318282578E-3</v>
      </c>
      <c r="E52" s="17"/>
    </row>
    <row r="53" spans="1:5">
      <c r="A53" s="10" t="s">
        <v>48</v>
      </c>
      <c r="B53" s="62">
        <v>2711</v>
      </c>
      <c r="C53" s="62">
        <v>2882</v>
      </c>
      <c r="D53" s="23">
        <f t="shared" si="0"/>
        <v>7.6457084195860996E-3</v>
      </c>
      <c r="E53" s="17"/>
    </row>
    <row r="54" spans="1:5">
      <c r="A54" s="10" t="s">
        <v>49</v>
      </c>
      <c r="B54" s="62">
        <v>17434</v>
      </c>
      <c r="C54" s="62">
        <v>15346</v>
      </c>
      <c r="D54" s="23">
        <f t="shared" si="0"/>
        <v>4.9168307114372575E-2</v>
      </c>
      <c r="E54" s="17"/>
    </row>
    <row r="55" spans="1:5" ht="13.5" thickBot="1">
      <c r="A55" s="103" t="s">
        <v>2</v>
      </c>
      <c r="B55" s="54">
        <f>SUM(B9:B54)</f>
        <v>354578</v>
      </c>
      <c r="C55" s="54">
        <f>SUM(C9:C54)</f>
        <v>339093</v>
      </c>
      <c r="D55" s="71">
        <f>SUM(D9:D54)</f>
        <v>1.0000000000000002</v>
      </c>
      <c r="E55" s="17"/>
    </row>
    <row r="56" spans="1:5" ht="13.5" thickTop="1"/>
  </sheetData>
  <phoneticPr fontId="0" type="noConversion"/>
  <printOptions horizontalCentered="1" verticalCentered="1"/>
  <pageMargins left="0.75" right="0.75" top="0.68" bottom="0.8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D56"/>
  <sheetViews>
    <sheetView workbookViewId="0"/>
  </sheetViews>
  <sheetFormatPr defaultRowHeight="12.75"/>
  <cols>
    <col min="1" max="1" width="15.7109375" customWidth="1"/>
    <col min="2" max="3" width="12.7109375" customWidth="1"/>
    <col min="4" max="4" width="15" customWidth="1"/>
  </cols>
  <sheetData>
    <row r="2" spans="1:4">
      <c r="A2" s="104" t="s">
        <v>195</v>
      </c>
      <c r="B2" s="105"/>
      <c r="C2" s="105"/>
      <c r="D2" s="106"/>
    </row>
    <row r="3" spans="1:4">
      <c r="A3" s="107" t="s">
        <v>51</v>
      </c>
      <c r="B3" s="108"/>
      <c r="C3" s="108"/>
      <c r="D3" s="109"/>
    </row>
    <row r="4" spans="1:4">
      <c r="A4" s="110" t="s">
        <v>52</v>
      </c>
      <c r="B4" s="111"/>
      <c r="C4" s="111"/>
      <c r="D4" s="112"/>
    </row>
    <row r="5" spans="1:4">
      <c r="A5" s="12"/>
      <c r="B5" s="33"/>
      <c r="C5" s="33" t="s">
        <v>156</v>
      </c>
      <c r="D5" s="33"/>
    </row>
    <row r="6" spans="1:4">
      <c r="A6" s="13"/>
      <c r="B6" s="33" t="s">
        <v>183</v>
      </c>
      <c r="C6" s="33" t="s">
        <v>167</v>
      </c>
      <c r="D6" s="33" t="s">
        <v>1</v>
      </c>
    </row>
    <row r="7" spans="1:4">
      <c r="A7" s="13"/>
      <c r="B7" s="33" t="s">
        <v>3</v>
      </c>
      <c r="C7" s="33" t="s">
        <v>3</v>
      </c>
      <c r="D7" s="33" t="s">
        <v>184</v>
      </c>
    </row>
    <row r="8" spans="1:4">
      <c r="A8" s="51" t="s">
        <v>0</v>
      </c>
      <c r="B8" s="14"/>
      <c r="C8" s="14"/>
      <c r="D8" s="14"/>
    </row>
    <row r="9" spans="1:4">
      <c r="A9" s="11" t="s">
        <v>5</v>
      </c>
      <c r="B9" s="90">
        <v>572</v>
      </c>
      <c r="C9" s="90">
        <v>542</v>
      </c>
      <c r="D9" s="23">
        <f>B9/97613</f>
        <v>5.8598752215381147E-3</v>
      </c>
    </row>
    <row r="10" spans="1:4">
      <c r="A10" s="11" t="s">
        <v>6</v>
      </c>
      <c r="B10" s="90">
        <v>3597</v>
      </c>
      <c r="C10" s="90">
        <v>3467</v>
      </c>
      <c r="D10" s="23">
        <f t="shared" ref="D10:D54" si="0">B10/97613</f>
        <v>3.684959995082622E-2</v>
      </c>
    </row>
    <row r="11" spans="1:4">
      <c r="A11" s="11" t="s">
        <v>7</v>
      </c>
      <c r="B11" s="90">
        <v>372</v>
      </c>
      <c r="C11" s="90">
        <v>340</v>
      </c>
      <c r="D11" s="23">
        <f t="shared" si="0"/>
        <v>3.8109678014198929E-3</v>
      </c>
    </row>
    <row r="12" spans="1:4">
      <c r="A12" s="11" t="s">
        <v>8</v>
      </c>
      <c r="B12" s="90">
        <v>3802</v>
      </c>
      <c r="C12" s="90">
        <v>3814</v>
      </c>
      <c r="D12" s="23">
        <f t="shared" si="0"/>
        <v>3.8949730056447397E-2</v>
      </c>
    </row>
    <row r="13" spans="1:4">
      <c r="A13" s="11" t="s">
        <v>9</v>
      </c>
      <c r="B13" s="90">
        <v>437</v>
      </c>
      <c r="C13" s="90">
        <v>434</v>
      </c>
      <c r="D13" s="23">
        <f t="shared" si="0"/>
        <v>4.4768627129583146E-3</v>
      </c>
    </row>
    <row r="14" spans="1:4">
      <c r="A14" s="11" t="s">
        <v>10</v>
      </c>
      <c r="B14" s="90">
        <v>754</v>
      </c>
      <c r="C14" s="90">
        <v>750</v>
      </c>
      <c r="D14" s="23">
        <f t="shared" si="0"/>
        <v>7.7243809738456971E-3</v>
      </c>
    </row>
    <row r="15" spans="1:4">
      <c r="A15" s="11" t="s">
        <v>11</v>
      </c>
      <c r="B15" s="90">
        <v>2605</v>
      </c>
      <c r="C15" s="90">
        <v>2468</v>
      </c>
      <c r="D15" s="23">
        <f t="shared" si="0"/>
        <v>2.6687019147039841E-2</v>
      </c>
    </row>
    <row r="16" spans="1:4">
      <c r="A16" s="11" t="s">
        <v>12</v>
      </c>
      <c r="B16" s="90">
        <v>3924</v>
      </c>
      <c r="C16" s="90">
        <v>3593</v>
      </c>
      <c r="D16" s="23">
        <f t="shared" si="0"/>
        <v>4.0199563582719512E-2</v>
      </c>
    </row>
    <row r="17" spans="1:4">
      <c r="A17" s="11" t="s">
        <v>13</v>
      </c>
      <c r="B17" s="90">
        <v>375</v>
      </c>
      <c r="C17" s="90">
        <v>357</v>
      </c>
      <c r="D17" s="23">
        <f t="shared" si="0"/>
        <v>3.8417014127216662E-3</v>
      </c>
    </row>
    <row r="18" spans="1:4">
      <c r="A18" s="11" t="s">
        <v>14</v>
      </c>
      <c r="B18" s="90">
        <v>5821</v>
      </c>
      <c r="C18" s="90">
        <v>5698</v>
      </c>
      <c r="D18" s="23">
        <f t="shared" si="0"/>
        <v>5.963345046254085E-2</v>
      </c>
    </row>
    <row r="19" spans="1:4">
      <c r="A19" s="11" t="s">
        <v>15</v>
      </c>
      <c r="B19" s="90">
        <v>1467</v>
      </c>
      <c r="C19" s="90">
        <v>1421</v>
      </c>
      <c r="D19" s="23">
        <f t="shared" si="0"/>
        <v>1.5028735926567158E-2</v>
      </c>
    </row>
    <row r="20" spans="1:4">
      <c r="A20" s="11" t="s">
        <v>16</v>
      </c>
      <c r="B20" s="90">
        <v>907</v>
      </c>
      <c r="C20" s="90">
        <v>877</v>
      </c>
      <c r="D20" s="23">
        <f t="shared" si="0"/>
        <v>9.2917951502361363E-3</v>
      </c>
    </row>
    <row r="21" spans="1:4">
      <c r="A21" s="11" t="s">
        <v>17</v>
      </c>
      <c r="B21" s="90">
        <v>1348</v>
      </c>
      <c r="C21" s="90">
        <v>1298</v>
      </c>
      <c r="D21" s="23">
        <f t="shared" si="0"/>
        <v>1.3809636011596816E-2</v>
      </c>
    </row>
    <row r="22" spans="1:4">
      <c r="A22" s="11" t="s">
        <v>18</v>
      </c>
      <c r="B22" s="90">
        <v>951</v>
      </c>
      <c r="C22" s="90">
        <v>954</v>
      </c>
      <c r="D22" s="23">
        <f t="shared" si="0"/>
        <v>9.7425547826621457E-3</v>
      </c>
    </row>
    <row r="23" spans="1:4">
      <c r="A23" s="11" t="s">
        <v>19</v>
      </c>
      <c r="B23" s="90">
        <v>1182</v>
      </c>
      <c r="C23" s="90">
        <v>1178</v>
      </c>
      <c r="D23" s="23">
        <f t="shared" si="0"/>
        <v>1.2109042852898691E-2</v>
      </c>
    </row>
    <row r="24" spans="1:4">
      <c r="A24" s="11" t="s">
        <v>20</v>
      </c>
      <c r="B24" s="90">
        <v>1927</v>
      </c>
      <c r="C24" s="90">
        <v>1941</v>
      </c>
      <c r="D24" s="23">
        <f t="shared" si="0"/>
        <v>1.9741222992839067E-2</v>
      </c>
    </row>
    <row r="25" spans="1:4">
      <c r="A25" s="11" t="s">
        <v>21</v>
      </c>
      <c r="B25" s="90">
        <v>1203</v>
      </c>
      <c r="C25" s="90">
        <v>1159</v>
      </c>
      <c r="D25" s="23">
        <f t="shared" si="0"/>
        <v>1.2324178132011105E-2</v>
      </c>
    </row>
    <row r="26" spans="1:4">
      <c r="A26" s="11" t="s">
        <v>22</v>
      </c>
      <c r="B26" s="90">
        <v>2346</v>
      </c>
      <c r="C26" s="90">
        <v>2245</v>
      </c>
      <c r="D26" s="23">
        <f t="shared" si="0"/>
        <v>2.4033684037986745E-2</v>
      </c>
    </row>
    <row r="27" spans="1:4">
      <c r="A27" s="11" t="s">
        <v>23</v>
      </c>
      <c r="B27" s="90">
        <v>606</v>
      </c>
      <c r="C27" s="90">
        <v>597</v>
      </c>
      <c r="D27" s="23">
        <f t="shared" si="0"/>
        <v>6.2081894829582127E-3</v>
      </c>
    </row>
    <row r="28" spans="1:4">
      <c r="A28" s="11" t="s">
        <v>50</v>
      </c>
      <c r="B28" s="90">
        <v>652</v>
      </c>
      <c r="C28" s="90">
        <v>673</v>
      </c>
      <c r="D28" s="23">
        <f t="shared" si="0"/>
        <v>6.679438189585404E-3</v>
      </c>
    </row>
    <row r="29" spans="1:4">
      <c r="A29" s="11" t="s">
        <v>24</v>
      </c>
      <c r="B29" s="90">
        <v>3913</v>
      </c>
      <c r="C29" s="90">
        <v>3738</v>
      </c>
      <c r="D29" s="23">
        <f t="shared" si="0"/>
        <v>4.0086873674613013E-2</v>
      </c>
    </row>
    <row r="30" spans="1:4">
      <c r="A30" s="11" t="s">
        <v>25</v>
      </c>
      <c r="B30" s="90">
        <v>1572</v>
      </c>
      <c r="C30" s="90">
        <v>1559</v>
      </c>
      <c r="D30" s="23">
        <f t="shared" si="0"/>
        <v>1.6104412322129225E-2</v>
      </c>
    </row>
    <row r="31" spans="1:4">
      <c r="A31" s="11" t="s">
        <v>26</v>
      </c>
      <c r="B31" s="90">
        <v>7809</v>
      </c>
      <c r="C31" s="90">
        <v>7572</v>
      </c>
      <c r="D31" s="23">
        <f t="shared" si="0"/>
        <v>7.9999590218515979E-2</v>
      </c>
    </row>
    <row r="32" spans="1:4">
      <c r="A32" s="11" t="s">
        <v>27</v>
      </c>
      <c r="B32" s="90">
        <v>1758</v>
      </c>
      <c r="C32" s="90">
        <v>1756</v>
      </c>
      <c r="D32" s="23">
        <f t="shared" si="0"/>
        <v>1.8009896222839172E-2</v>
      </c>
    </row>
    <row r="33" spans="1:4">
      <c r="A33" s="11" t="s">
        <v>28</v>
      </c>
      <c r="B33" s="90">
        <v>667</v>
      </c>
      <c r="C33" s="90">
        <v>706</v>
      </c>
      <c r="D33" s="23">
        <f t="shared" si="0"/>
        <v>6.8331062460942702E-3</v>
      </c>
    </row>
    <row r="34" spans="1:4">
      <c r="A34" s="11" t="s">
        <v>29</v>
      </c>
      <c r="B34" s="90">
        <v>5340</v>
      </c>
      <c r="C34" s="90">
        <v>5139</v>
      </c>
      <c r="D34" s="23">
        <f t="shared" si="0"/>
        <v>5.4705828117156526E-2</v>
      </c>
    </row>
    <row r="35" spans="1:4">
      <c r="A35" s="11" t="s">
        <v>30</v>
      </c>
      <c r="B35" s="90">
        <v>722</v>
      </c>
      <c r="C35" s="90">
        <v>686</v>
      </c>
      <c r="D35" s="23">
        <f t="shared" si="0"/>
        <v>7.396555786626781E-3</v>
      </c>
    </row>
    <row r="36" spans="1:4">
      <c r="A36" s="11" t="s">
        <v>31</v>
      </c>
      <c r="B36" s="90">
        <v>1319</v>
      </c>
      <c r="C36" s="90">
        <v>1304</v>
      </c>
      <c r="D36" s="23">
        <f t="shared" si="0"/>
        <v>1.3512544435679674E-2</v>
      </c>
    </row>
    <row r="37" spans="1:4">
      <c r="A37" s="11" t="s">
        <v>32</v>
      </c>
      <c r="B37" s="90">
        <v>1429</v>
      </c>
      <c r="C37" s="90">
        <v>1423</v>
      </c>
      <c r="D37" s="23">
        <f t="shared" si="0"/>
        <v>1.4639443516744696E-2</v>
      </c>
    </row>
    <row r="38" spans="1:4">
      <c r="A38" s="11" t="s">
        <v>33</v>
      </c>
      <c r="B38" s="90">
        <v>1526</v>
      </c>
      <c r="C38" s="90">
        <v>1543</v>
      </c>
      <c r="D38" s="23">
        <f t="shared" si="0"/>
        <v>1.5633163615502033E-2</v>
      </c>
    </row>
    <row r="39" spans="1:4">
      <c r="A39" s="11" t="s">
        <v>35</v>
      </c>
      <c r="B39" s="90">
        <v>582</v>
      </c>
      <c r="C39" s="90">
        <v>600</v>
      </c>
      <c r="D39" s="23">
        <f t="shared" si="0"/>
        <v>5.9623205925440261E-3</v>
      </c>
    </row>
    <row r="40" spans="1:4">
      <c r="A40" s="11" t="s">
        <v>36</v>
      </c>
      <c r="B40" s="90">
        <v>4970</v>
      </c>
      <c r="C40" s="90">
        <v>4919</v>
      </c>
      <c r="D40" s="23">
        <f t="shared" si="0"/>
        <v>5.0915349389937817E-2</v>
      </c>
    </row>
    <row r="41" spans="1:4">
      <c r="A41" s="11" t="s">
        <v>37</v>
      </c>
      <c r="B41" s="90">
        <v>1112</v>
      </c>
      <c r="C41" s="90">
        <v>1128</v>
      </c>
      <c r="D41" s="23">
        <f t="shared" si="0"/>
        <v>1.1391925255857313E-2</v>
      </c>
    </row>
    <row r="42" spans="1:4">
      <c r="A42" s="11" t="s">
        <v>38</v>
      </c>
      <c r="B42" s="90">
        <v>968</v>
      </c>
      <c r="C42" s="90">
        <v>1014</v>
      </c>
      <c r="D42" s="23">
        <f t="shared" si="0"/>
        <v>9.9167119133721938E-3</v>
      </c>
    </row>
    <row r="43" spans="1:4">
      <c r="A43" s="11" t="s">
        <v>34</v>
      </c>
      <c r="B43" s="90">
        <v>170</v>
      </c>
      <c r="C43" s="90">
        <v>164</v>
      </c>
      <c r="D43" s="23">
        <f t="shared" si="0"/>
        <v>1.7415713071004886E-3</v>
      </c>
    </row>
    <row r="44" spans="1:4">
      <c r="A44" s="11" t="s">
        <v>39</v>
      </c>
      <c r="B44" s="90">
        <v>971</v>
      </c>
      <c r="C44" s="90">
        <v>959</v>
      </c>
      <c r="D44" s="23">
        <f t="shared" si="0"/>
        <v>9.9474455246739684E-3</v>
      </c>
    </row>
    <row r="45" spans="1:4">
      <c r="A45" s="11" t="s">
        <v>40</v>
      </c>
      <c r="B45" s="90">
        <v>1479</v>
      </c>
      <c r="C45" s="90">
        <v>1429</v>
      </c>
      <c r="D45" s="23">
        <f t="shared" si="0"/>
        <v>1.5151670371774251E-2</v>
      </c>
    </row>
    <row r="46" spans="1:4">
      <c r="A46" s="11" t="s">
        <v>41</v>
      </c>
      <c r="B46" s="90">
        <v>2741</v>
      </c>
      <c r="C46" s="90">
        <v>2782</v>
      </c>
      <c r="D46" s="23">
        <f t="shared" si="0"/>
        <v>2.8080276192720233E-2</v>
      </c>
    </row>
    <row r="47" spans="1:4">
      <c r="A47" s="11" t="s">
        <v>42</v>
      </c>
      <c r="B47" s="90">
        <v>1864</v>
      </c>
      <c r="C47" s="90">
        <v>1789</v>
      </c>
      <c r="D47" s="23">
        <f t="shared" si="0"/>
        <v>1.9095817155501828E-2</v>
      </c>
    </row>
    <row r="48" spans="1:4">
      <c r="A48" s="11" t="s">
        <v>43</v>
      </c>
      <c r="B48" s="90">
        <v>6783</v>
      </c>
      <c r="C48" s="90">
        <v>6715</v>
      </c>
      <c r="D48" s="23">
        <f t="shared" si="0"/>
        <v>6.9488695153309493E-2</v>
      </c>
    </row>
    <row r="49" spans="1:4">
      <c r="A49" s="11" t="s">
        <v>44</v>
      </c>
      <c r="B49" s="90">
        <v>337</v>
      </c>
      <c r="C49" s="90">
        <v>330</v>
      </c>
      <c r="D49" s="23">
        <f t="shared" si="0"/>
        <v>3.4524090028992039E-3</v>
      </c>
    </row>
    <row r="50" spans="1:4">
      <c r="A50" s="11" t="s">
        <v>45</v>
      </c>
      <c r="B50" s="90">
        <v>5850</v>
      </c>
      <c r="C50" s="90">
        <v>5697</v>
      </c>
      <c r="D50" s="23">
        <f t="shared" si="0"/>
        <v>5.993054203845799E-2</v>
      </c>
    </row>
    <row r="51" spans="1:4">
      <c r="A51" s="11" t="s">
        <v>46</v>
      </c>
      <c r="B51" s="90">
        <v>3176</v>
      </c>
      <c r="C51" s="90">
        <v>3182</v>
      </c>
      <c r="D51" s="23">
        <f t="shared" si="0"/>
        <v>3.2536649831477367E-2</v>
      </c>
    </row>
    <row r="52" spans="1:4">
      <c r="A52" s="11" t="s">
        <v>47</v>
      </c>
      <c r="B52" s="90">
        <v>752</v>
      </c>
      <c r="C52" s="90">
        <v>764</v>
      </c>
      <c r="D52" s="23">
        <f t="shared" si="0"/>
        <v>7.7038918996445143E-3</v>
      </c>
    </row>
    <row r="53" spans="1:4">
      <c r="A53" s="11" t="s">
        <v>48</v>
      </c>
      <c r="B53" s="90">
        <v>1192</v>
      </c>
      <c r="C53" s="90">
        <v>1207</v>
      </c>
      <c r="D53" s="23">
        <f t="shared" si="0"/>
        <v>1.2211488223904603E-2</v>
      </c>
    </row>
    <row r="54" spans="1:4">
      <c r="A54" s="11" t="s">
        <v>49</v>
      </c>
      <c r="B54" s="90">
        <v>3763</v>
      </c>
      <c r="C54" s="90">
        <v>3465</v>
      </c>
      <c r="D54" s="23">
        <f t="shared" si="0"/>
        <v>3.8550193109524344E-2</v>
      </c>
    </row>
    <row r="55" spans="1:4" ht="13.5" thickBot="1">
      <c r="A55" s="103" t="s">
        <v>2</v>
      </c>
      <c r="B55" s="73">
        <f>SUM(B9:B54)</f>
        <v>97613</v>
      </c>
      <c r="C55" s="73">
        <f>SUM(C9:C54)</f>
        <v>95376</v>
      </c>
      <c r="D55" s="71">
        <f>SUM(D9:D54)</f>
        <v>1</v>
      </c>
    </row>
    <row r="56" spans="1:4" ht="13.5" thickTop="1"/>
  </sheetData>
  <phoneticPr fontId="0" type="noConversion"/>
  <printOptions horizontalCentered="1" verticalCentered="1"/>
  <pageMargins left="0.75" right="0.75" top="0.53" bottom="0.48" header="0.5" footer="0.5"/>
  <pageSetup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workbookViewId="0"/>
  </sheetViews>
  <sheetFormatPr defaultRowHeight="12.75"/>
  <cols>
    <col min="1" max="1" width="15.42578125" customWidth="1"/>
    <col min="2" max="3" width="15.7109375" customWidth="1"/>
    <col min="4" max="4" width="12.7109375" customWidth="1"/>
    <col min="5" max="5" width="14.5703125" customWidth="1"/>
  </cols>
  <sheetData>
    <row r="1" spans="1:5">
      <c r="A1" s="8"/>
      <c r="B1" s="8"/>
      <c r="C1" s="8"/>
      <c r="D1" s="8"/>
      <c r="E1" s="8"/>
    </row>
    <row r="2" spans="1:5">
      <c r="A2" s="113" t="s">
        <v>196</v>
      </c>
      <c r="B2" s="114"/>
      <c r="C2" s="114"/>
      <c r="D2" s="114"/>
      <c r="E2" s="115"/>
    </row>
    <row r="3" spans="1:5">
      <c r="A3" s="116" t="s">
        <v>142</v>
      </c>
      <c r="B3" s="117"/>
      <c r="C3" s="117"/>
      <c r="D3" s="117"/>
      <c r="E3" s="118"/>
    </row>
    <row r="4" spans="1:5">
      <c r="A4" s="119">
        <v>2006</v>
      </c>
      <c r="B4" s="120"/>
      <c r="C4" s="120"/>
      <c r="D4" s="120"/>
      <c r="E4" s="121"/>
    </row>
    <row r="5" spans="1:5">
      <c r="A5" s="13"/>
      <c r="B5" s="52">
        <v>2006</v>
      </c>
      <c r="C5" s="52" t="s">
        <v>166</v>
      </c>
      <c r="D5" s="52"/>
      <c r="E5" s="52">
        <v>2006</v>
      </c>
    </row>
    <row r="6" spans="1:5">
      <c r="A6" s="13"/>
      <c r="B6" s="33" t="s">
        <v>73</v>
      </c>
      <c r="C6" s="33" t="s">
        <v>73</v>
      </c>
      <c r="D6" s="33" t="s">
        <v>133</v>
      </c>
      <c r="E6" s="33" t="s">
        <v>81</v>
      </c>
    </row>
    <row r="7" spans="1:5">
      <c r="A7" s="13"/>
      <c r="B7" s="33" t="s">
        <v>74</v>
      </c>
      <c r="C7" s="33" t="s">
        <v>74</v>
      </c>
      <c r="D7" s="33" t="s">
        <v>82</v>
      </c>
      <c r="E7" s="33" t="s">
        <v>83</v>
      </c>
    </row>
    <row r="8" spans="1:5">
      <c r="A8" s="51" t="s">
        <v>0</v>
      </c>
      <c r="B8" s="51"/>
      <c r="C8" s="51"/>
      <c r="D8" s="51"/>
      <c r="E8" s="51" t="s">
        <v>84</v>
      </c>
    </row>
    <row r="9" spans="1:5">
      <c r="A9" s="11" t="s">
        <v>5</v>
      </c>
      <c r="B9" s="63">
        <v>23172</v>
      </c>
      <c r="C9" s="63">
        <v>22111</v>
      </c>
      <c r="D9" s="15">
        <f>29767/B9</f>
        <v>1.2846107370964959</v>
      </c>
      <c r="E9" s="23">
        <f>D9/$D$55</f>
        <v>2.4347690081144738E-2</v>
      </c>
    </row>
    <row r="10" spans="1:5">
      <c r="A10" s="11" t="s">
        <v>6</v>
      </c>
      <c r="B10" s="63">
        <v>29912</v>
      </c>
      <c r="C10" s="63">
        <v>28418</v>
      </c>
      <c r="D10" s="15">
        <f t="shared" ref="D10:D54" si="0">29767/B10</f>
        <v>0.99515244717838991</v>
      </c>
      <c r="E10" s="23">
        <f t="shared" ref="E10:E55" si="1">D10/$D$55</f>
        <v>1.8861482834992171E-2</v>
      </c>
    </row>
    <row r="11" spans="1:5">
      <c r="A11" s="11" t="s">
        <v>7</v>
      </c>
      <c r="B11" s="63">
        <v>22509</v>
      </c>
      <c r="C11" s="63">
        <v>18871</v>
      </c>
      <c r="D11" s="15">
        <f t="shared" si="0"/>
        <v>1.3224487982584743</v>
      </c>
      <c r="E11" s="23">
        <f t="shared" si="1"/>
        <v>2.5064848485507388E-2</v>
      </c>
    </row>
    <row r="12" spans="1:5">
      <c r="A12" s="11" t="s">
        <v>8</v>
      </c>
      <c r="B12" s="63">
        <v>27955</v>
      </c>
      <c r="C12" s="63">
        <v>26968</v>
      </c>
      <c r="D12" s="15">
        <f t="shared" si="0"/>
        <v>1.0648184582364515</v>
      </c>
      <c r="E12" s="23">
        <f t="shared" si="1"/>
        <v>2.0181887839752669E-2</v>
      </c>
    </row>
    <row r="13" spans="1:5">
      <c r="A13" s="11" t="s">
        <v>9</v>
      </c>
      <c r="B13" s="63">
        <v>21991</v>
      </c>
      <c r="C13" s="63">
        <v>20989</v>
      </c>
      <c r="D13" s="15">
        <f t="shared" si="0"/>
        <v>1.3535991996725933</v>
      </c>
      <c r="E13" s="23">
        <f t="shared" si="1"/>
        <v>2.5655253265439763E-2</v>
      </c>
    </row>
    <row r="14" spans="1:5">
      <c r="A14" s="11" t="s">
        <v>10</v>
      </c>
      <c r="B14" s="63">
        <v>21900</v>
      </c>
      <c r="C14" s="63">
        <v>20409</v>
      </c>
      <c r="D14" s="15">
        <f t="shared" si="0"/>
        <v>1.3592237442922375</v>
      </c>
      <c r="E14" s="23">
        <f t="shared" si="1"/>
        <v>2.5761857285857802E-2</v>
      </c>
    </row>
    <row r="15" spans="1:5">
      <c r="A15" s="11" t="s">
        <v>11</v>
      </c>
      <c r="B15" s="63">
        <v>41724</v>
      </c>
      <c r="C15" s="63">
        <v>39308</v>
      </c>
      <c r="D15" s="15">
        <f t="shared" si="0"/>
        <v>0.71342632537628226</v>
      </c>
      <c r="E15" s="23">
        <f t="shared" si="1"/>
        <v>1.3521826156655302E-2</v>
      </c>
    </row>
    <row r="16" spans="1:5">
      <c r="A16" s="11" t="s">
        <v>12</v>
      </c>
      <c r="B16" s="63">
        <v>27069</v>
      </c>
      <c r="C16" s="63">
        <v>27040</v>
      </c>
      <c r="D16" s="15">
        <f t="shared" si="0"/>
        <v>1.0996712106099229</v>
      </c>
      <c r="E16" s="23">
        <f t="shared" si="1"/>
        <v>2.0842464611189399E-2</v>
      </c>
    </row>
    <row r="17" spans="1:5">
      <c r="A17" s="11" t="s">
        <v>13</v>
      </c>
      <c r="B17" s="63">
        <v>30810</v>
      </c>
      <c r="C17" s="63">
        <v>28429</v>
      </c>
      <c r="D17" s="15">
        <f t="shared" si="0"/>
        <v>0.96614735475494973</v>
      </c>
      <c r="E17" s="23">
        <f t="shared" si="1"/>
        <v>1.8311738869207589E-2</v>
      </c>
    </row>
    <row r="18" spans="1:5">
      <c r="A18" s="11" t="s">
        <v>14</v>
      </c>
      <c r="B18" s="63">
        <v>36326</v>
      </c>
      <c r="C18" s="63">
        <v>34158</v>
      </c>
      <c r="D18" s="15">
        <f t="shared" si="0"/>
        <v>0.81944062104277926</v>
      </c>
      <c r="E18" s="23">
        <f t="shared" si="1"/>
        <v>1.5531153294067219E-2</v>
      </c>
    </row>
    <row r="19" spans="1:5">
      <c r="A19" s="11" t="s">
        <v>15</v>
      </c>
      <c r="B19" s="63">
        <v>23682</v>
      </c>
      <c r="C19" s="63">
        <v>22651</v>
      </c>
      <c r="D19" s="15">
        <f t="shared" si="0"/>
        <v>1.2569462038679167</v>
      </c>
      <c r="E19" s="23">
        <f t="shared" si="1"/>
        <v>2.3823354216716743E-2</v>
      </c>
    </row>
    <row r="20" spans="1:5">
      <c r="A20" s="11" t="s">
        <v>16</v>
      </c>
      <c r="B20" s="63">
        <v>26310</v>
      </c>
      <c r="C20" s="63">
        <v>24814</v>
      </c>
      <c r="D20" s="15">
        <f t="shared" si="0"/>
        <v>1.1313949068795135</v>
      </c>
      <c r="E20" s="23">
        <f t="shared" si="1"/>
        <v>2.1443735255046972E-2</v>
      </c>
    </row>
    <row r="21" spans="1:5">
      <c r="A21" s="11" t="s">
        <v>17</v>
      </c>
      <c r="B21" s="63">
        <v>23208</v>
      </c>
      <c r="C21" s="63">
        <v>22286</v>
      </c>
      <c r="D21" s="15">
        <f t="shared" si="0"/>
        <v>1.2826180627369872</v>
      </c>
      <c r="E21" s="23">
        <f t="shared" si="1"/>
        <v>2.4309922206148131E-2</v>
      </c>
    </row>
    <row r="22" spans="1:5">
      <c r="A22" s="11" t="s">
        <v>18</v>
      </c>
      <c r="B22" s="63">
        <v>22350</v>
      </c>
      <c r="C22" s="63">
        <v>21266</v>
      </c>
      <c r="D22" s="15">
        <f t="shared" si="0"/>
        <v>1.3318568232662193</v>
      </c>
      <c r="E22" s="23">
        <f t="shared" si="1"/>
        <v>2.5243162172719727E-2</v>
      </c>
    </row>
    <row r="23" spans="1:5">
      <c r="A23" s="11" t="s">
        <v>19</v>
      </c>
      <c r="B23" s="63">
        <v>24550</v>
      </c>
      <c r="C23" s="63">
        <v>22764</v>
      </c>
      <c r="D23" s="15">
        <f t="shared" si="0"/>
        <v>1.2125050916496944</v>
      </c>
      <c r="E23" s="23">
        <f t="shared" si="1"/>
        <v>2.2981045806936287E-2</v>
      </c>
    </row>
    <row r="24" spans="1:5">
      <c r="A24" s="11" t="s">
        <v>20</v>
      </c>
      <c r="B24" s="63">
        <v>27261</v>
      </c>
      <c r="C24" s="63">
        <v>25745</v>
      </c>
      <c r="D24" s="15">
        <f t="shared" si="0"/>
        <v>1.0919261949304868</v>
      </c>
      <c r="E24" s="23">
        <f t="shared" si="1"/>
        <v>2.069567053887553E-2</v>
      </c>
    </row>
    <row r="25" spans="1:5">
      <c r="A25" s="11" t="s">
        <v>21</v>
      </c>
      <c r="B25" s="63">
        <v>21916</v>
      </c>
      <c r="C25" s="63">
        <v>20850</v>
      </c>
      <c r="D25" s="15">
        <f t="shared" si="0"/>
        <v>1.3582314290929001</v>
      </c>
      <c r="E25" s="23">
        <f t="shared" si="1"/>
        <v>2.5743049578403256E-2</v>
      </c>
    </row>
    <row r="26" spans="1:5">
      <c r="A26" s="11" t="s">
        <v>22</v>
      </c>
      <c r="B26" s="63">
        <v>27408</v>
      </c>
      <c r="C26" s="63">
        <v>26207</v>
      </c>
      <c r="D26" s="15">
        <f t="shared" si="0"/>
        <v>1.0860697606538237</v>
      </c>
      <c r="E26" s="23">
        <f t="shared" si="1"/>
        <v>2.0584671430249776E-2</v>
      </c>
    </row>
    <row r="27" spans="1:5">
      <c r="A27" s="11" t="s">
        <v>23</v>
      </c>
      <c r="B27" s="63">
        <v>24620</v>
      </c>
      <c r="C27" s="63">
        <v>23157</v>
      </c>
      <c r="D27" s="15">
        <f t="shared" si="0"/>
        <v>1.2090576766856214</v>
      </c>
      <c r="E27" s="23">
        <f t="shared" si="1"/>
        <v>2.2915705709191138E-2</v>
      </c>
    </row>
    <row r="28" spans="1:5">
      <c r="A28" s="11" t="s">
        <v>50</v>
      </c>
      <c r="B28" s="63">
        <v>25427</v>
      </c>
      <c r="C28" s="63">
        <v>23926</v>
      </c>
      <c r="D28" s="15">
        <f t="shared" si="0"/>
        <v>1.1706847052345932</v>
      </c>
      <c r="E28" s="23">
        <f t="shared" si="1"/>
        <v>2.2188408957418724E-2</v>
      </c>
    </row>
    <row r="29" spans="1:5">
      <c r="A29" s="11" t="s">
        <v>24</v>
      </c>
      <c r="B29" s="63">
        <v>30334</v>
      </c>
      <c r="C29" s="63">
        <v>28486</v>
      </c>
      <c r="D29" s="15">
        <f t="shared" si="0"/>
        <v>0.98130810311861283</v>
      </c>
      <c r="E29" s="23">
        <f t="shared" si="1"/>
        <v>1.859908599460295E-2</v>
      </c>
    </row>
    <row r="30" spans="1:5">
      <c r="A30" s="11" t="s">
        <v>25</v>
      </c>
      <c r="B30" s="63">
        <v>32524</v>
      </c>
      <c r="C30" s="63">
        <v>30399</v>
      </c>
      <c r="D30" s="15">
        <f t="shared" si="0"/>
        <v>0.91523182880334519</v>
      </c>
      <c r="E30" s="23">
        <f t="shared" si="1"/>
        <v>1.7346718563531111E-2</v>
      </c>
    </row>
    <row r="31" spans="1:5">
      <c r="A31" s="11" t="s">
        <v>26</v>
      </c>
      <c r="B31" s="63">
        <v>33460</v>
      </c>
      <c r="C31" s="63">
        <v>31759</v>
      </c>
      <c r="D31" s="15">
        <f t="shared" si="0"/>
        <v>0.88962940824865511</v>
      </c>
      <c r="E31" s="23">
        <f t="shared" si="1"/>
        <v>1.6861466663487323E-2</v>
      </c>
    </row>
    <row r="32" spans="1:5">
      <c r="A32" s="11" t="s">
        <v>27</v>
      </c>
      <c r="B32" s="63">
        <v>26529</v>
      </c>
      <c r="C32" s="63">
        <v>25471</v>
      </c>
      <c r="D32" s="15">
        <f t="shared" si="0"/>
        <v>1.1220551095028082</v>
      </c>
      <c r="E32" s="23">
        <f t="shared" si="1"/>
        <v>2.126671471070473E-2</v>
      </c>
    </row>
    <row r="33" spans="1:5">
      <c r="A33" s="11" t="s">
        <v>28</v>
      </c>
      <c r="B33" s="63">
        <v>22668</v>
      </c>
      <c r="C33" s="63">
        <v>21566</v>
      </c>
      <c r="D33" s="15">
        <f t="shared" si="0"/>
        <v>1.3131727545438503</v>
      </c>
      <c r="E33" s="23">
        <f t="shared" si="1"/>
        <v>2.4889036287289827E-2</v>
      </c>
    </row>
    <row r="34" spans="1:5">
      <c r="A34" s="11" t="s">
        <v>29</v>
      </c>
      <c r="B34" s="63">
        <v>27809</v>
      </c>
      <c r="C34" s="63">
        <v>26789</v>
      </c>
      <c r="D34" s="15">
        <f t="shared" si="0"/>
        <v>1.0704088604408644</v>
      </c>
      <c r="E34" s="23">
        <f t="shared" si="1"/>
        <v>2.0287844746675027E-2</v>
      </c>
    </row>
    <row r="35" spans="1:5">
      <c r="A35" s="11" t="s">
        <v>30</v>
      </c>
      <c r="B35" s="63">
        <v>26247</v>
      </c>
      <c r="C35" s="63">
        <v>23696</v>
      </c>
      <c r="D35" s="15">
        <f t="shared" si="0"/>
        <v>1.1341105650169543</v>
      </c>
      <c r="E35" s="23">
        <f t="shared" si="1"/>
        <v>2.1495206102041597E-2</v>
      </c>
    </row>
    <row r="36" spans="1:5">
      <c r="A36" s="11" t="s">
        <v>31</v>
      </c>
      <c r="B36" s="63">
        <v>30067</v>
      </c>
      <c r="C36" s="63">
        <v>28595</v>
      </c>
      <c r="D36" s="15">
        <f t="shared" si="0"/>
        <v>0.99002228356670108</v>
      </c>
      <c r="E36" s="23">
        <f t="shared" si="1"/>
        <v>1.8764248995918643E-2</v>
      </c>
    </row>
    <row r="37" spans="1:5">
      <c r="A37" s="11" t="s">
        <v>32</v>
      </c>
      <c r="B37" s="63">
        <v>21497</v>
      </c>
      <c r="C37" s="63">
        <v>23560</v>
      </c>
      <c r="D37" s="15">
        <f t="shared" si="0"/>
        <v>1.3847048425361679</v>
      </c>
      <c r="E37" s="23">
        <f t="shared" si="1"/>
        <v>2.6244809720439403E-2</v>
      </c>
    </row>
    <row r="38" spans="1:5">
      <c r="A38" s="11" t="s">
        <v>33</v>
      </c>
      <c r="B38" s="63">
        <v>25155</v>
      </c>
      <c r="C38" s="63">
        <v>24043</v>
      </c>
      <c r="D38" s="15">
        <f t="shared" si="0"/>
        <v>1.1833432717153647</v>
      </c>
      <c r="E38" s="23">
        <f t="shared" si="1"/>
        <v>2.2428331328176735E-2</v>
      </c>
    </row>
    <row r="39" spans="1:5">
      <c r="A39" s="11" t="s">
        <v>35</v>
      </c>
      <c r="B39" s="63">
        <v>21601</v>
      </c>
      <c r="C39" s="63">
        <v>20307</v>
      </c>
      <c r="D39" s="15">
        <f t="shared" si="0"/>
        <v>1.378038053793806</v>
      </c>
      <c r="E39" s="23">
        <f t="shared" si="1"/>
        <v>2.61184516716951E-2</v>
      </c>
    </row>
    <row r="40" spans="1:5">
      <c r="A40" s="11" t="s">
        <v>36</v>
      </c>
      <c r="B40" s="63">
        <v>33645</v>
      </c>
      <c r="C40" s="63">
        <v>31575</v>
      </c>
      <c r="D40" s="15">
        <f t="shared" si="0"/>
        <v>0.88473770248179517</v>
      </c>
      <c r="E40" s="23">
        <f t="shared" si="1"/>
        <v>1.6768752401851265E-2</v>
      </c>
    </row>
    <row r="41" spans="1:5">
      <c r="A41" s="11" t="s">
        <v>37</v>
      </c>
      <c r="B41" s="63">
        <v>21608</v>
      </c>
      <c r="C41" s="63">
        <v>20485</v>
      </c>
      <c r="D41" s="15">
        <f t="shared" si="0"/>
        <v>1.3775916327286191</v>
      </c>
      <c r="E41" s="23">
        <f t="shared" si="1"/>
        <v>2.6109990492423449E-2</v>
      </c>
    </row>
    <row r="42" spans="1:5">
      <c r="A42" s="11" t="s">
        <v>38</v>
      </c>
      <c r="B42" s="63">
        <v>20661</v>
      </c>
      <c r="C42" s="63">
        <v>20643</v>
      </c>
      <c r="D42" s="15">
        <f t="shared" si="0"/>
        <v>1.4407337495764967</v>
      </c>
      <c r="E42" s="23">
        <f t="shared" si="1"/>
        <v>2.730674577998576E-2</v>
      </c>
    </row>
    <row r="43" spans="1:5">
      <c r="A43" s="11" t="s">
        <v>34</v>
      </c>
      <c r="B43" s="63">
        <v>21610</v>
      </c>
      <c r="C43" s="63">
        <v>20299</v>
      </c>
      <c r="D43" s="15">
        <f t="shared" si="0"/>
        <v>1.3774641369736234</v>
      </c>
      <c r="E43" s="23">
        <f t="shared" si="1"/>
        <v>2.6107574019448673E-2</v>
      </c>
    </row>
    <row r="44" spans="1:5">
      <c r="A44" s="11" t="s">
        <v>39</v>
      </c>
      <c r="B44" s="63">
        <v>25160</v>
      </c>
      <c r="C44" s="63">
        <v>23901</v>
      </c>
      <c r="D44" s="15">
        <f t="shared" si="0"/>
        <v>1.1831081081081081</v>
      </c>
      <c r="E44" s="23">
        <f t="shared" si="1"/>
        <v>2.2423874187610725E-2</v>
      </c>
    </row>
    <row r="45" spans="1:5">
      <c r="A45" s="11" t="s">
        <v>40</v>
      </c>
      <c r="B45" s="63">
        <v>29715</v>
      </c>
      <c r="C45" s="63">
        <v>28561</v>
      </c>
      <c r="D45" s="15">
        <f t="shared" si="0"/>
        <v>1.0017499579337035</v>
      </c>
      <c r="E45" s="23">
        <f t="shared" si="1"/>
        <v>1.8986527833090554E-2</v>
      </c>
    </row>
    <row r="46" spans="1:5">
      <c r="A46" s="11" t="s">
        <v>41</v>
      </c>
      <c r="B46" s="63">
        <v>25528</v>
      </c>
      <c r="C46" s="63">
        <v>24002</v>
      </c>
      <c r="D46" s="15">
        <f t="shared" si="0"/>
        <v>1.1660529614540895</v>
      </c>
      <c r="E46" s="23">
        <f t="shared" si="1"/>
        <v>2.2100621848961367E-2</v>
      </c>
    </row>
    <row r="47" spans="1:5">
      <c r="A47" s="11" t="s">
        <v>42</v>
      </c>
      <c r="B47" s="63">
        <v>25591</v>
      </c>
      <c r="C47" s="63">
        <v>24572</v>
      </c>
      <c r="D47" s="15">
        <f t="shared" si="0"/>
        <v>1.1631823688015317</v>
      </c>
      <c r="E47" s="23">
        <f t="shared" si="1"/>
        <v>2.2046214472286576E-2</v>
      </c>
    </row>
    <row r="48" spans="1:5">
      <c r="A48" s="11" t="s">
        <v>43</v>
      </c>
      <c r="B48" s="63">
        <v>33157</v>
      </c>
      <c r="C48" s="63">
        <v>31518</v>
      </c>
      <c r="D48" s="15">
        <f t="shared" si="0"/>
        <v>0.89775914588171424</v>
      </c>
      <c r="E48" s="23">
        <f t="shared" si="1"/>
        <v>1.7015552509584274E-2</v>
      </c>
    </row>
    <row r="49" spans="1:5">
      <c r="A49" s="11" t="s">
        <v>44</v>
      </c>
      <c r="B49" s="63">
        <v>27603</v>
      </c>
      <c r="C49" s="63">
        <v>25667</v>
      </c>
      <c r="D49" s="15">
        <f t="shared" si="0"/>
        <v>1.078397275658443</v>
      </c>
      <c r="E49" s="23">
        <f t="shared" si="1"/>
        <v>2.0439252058119983E-2</v>
      </c>
    </row>
    <row r="50" spans="1:5">
      <c r="A50" s="11" t="s">
        <v>45</v>
      </c>
      <c r="B50" s="63">
        <v>28261</v>
      </c>
      <c r="C50" s="63">
        <v>26656</v>
      </c>
      <c r="D50" s="15">
        <f t="shared" si="0"/>
        <v>1.0532889848200702</v>
      </c>
      <c r="E50" s="23">
        <f t="shared" si="1"/>
        <v>1.9963365576599761E-2</v>
      </c>
    </row>
    <row r="51" spans="1:5">
      <c r="A51" s="11" t="s">
        <v>46</v>
      </c>
      <c r="B51" s="63">
        <v>26242</v>
      </c>
      <c r="C51" s="63">
        <v>25042</v>
      </c>
      <c r="D51" s="15">
        <f t="shared" si="0"/>
        <v>1.1343266519320174</v>
      </c>
      <c r="E51" s="23">
        <f t="shared" si="1"/>
        <v>2.1499301675188091E-2</v>
      </c>
    </row>
    <row r="52" spans="1:5">
      <c r="A52" s="11" t="s">
        <v>47</v>
      </c>
      <c r="B52" s="63">
        <v>25320</v>
      </c>
      <c r="C52" s="63">
        <v>24396</v>
      </c>
      <c r="D52" s="15">
        <f t="shared" si="0"/>
        <v>1.1756319115323854</v>
      </c>
      <c r="E52" s="23">
        <f t="shared" si="1"/>
        <v>2.2282175140611604E-2</v>
      </c>
    </row>
    <row r="53" spans="1:5">
      <c r="A53" s="11" t="s">
        <v>48</v>
      </c>
      <c r="B53" s="63">
        <v>21038</v>
      </c>
      <c r="C53" s="63">
        <v>20005</v>
      </c>
      <c r="D53" s="15">
        <f t="shared" si="0"/>
        <v>1.4149158665272363</v>
      </c>
      <c r="E53" s="23">
        <f t="shared" si="1"/>
        <v>2.6817410141662029E-2</v>
      </c>
    </row>
    <row r="54" spans="1:5">
      <c r="A54" s="11" t="s">
        <v>49</v>
      </c>
      <c r="B54" s="63">
        <v>31657</v>
      </c>
      <c r="C54" s="63">
        <v>29904</v>
      </c>
      <c r="D54" s="15">
        <f t="shared" si="0"/>
        <v>0.94029756451969548</v>
      </c>
      <c r="E54" s="23">
        <f t="shared" si="1"/>
        <v>1.7821798482493156E-2</v>
      </c>
    </row>
    <row r="55" spans="1:5" ht="13.5" thickBot="1">
      <c r="A55" s="131" t="s">
        <v>175</v>
      </c>
      <c r="B55" s="69">
        <v>29767</v>
      </c>
      <c r="C55" s="69">
        <v>28285</v>
      </c>
      <c r="D55" s="70">
        <f>SUM(D9:D54)</f>
        <v>52.76109285173299</v>
      </c>
      <c r="E55" s="71">
        <f t="shared" si="1"/>
        <v>1</v>
      </c>
    </row>
    <row r="56" spans="1:5" ht="13.5" thickTop="1"/>
  </sheetData>
  <phoneticPr fontId="0" type="noConversion"/>
  <printOptions horizontalCentered="1" verticalCentered="1"/>
  <pageMargins left="0.75" right="0.75" top="0.69" bottom="0.64" header="0.47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6"/>
  <sheetViews>
    <sheetView workbookViewId="0"/>
  </sheetViews>
  <sheetFormatPr defaultRowHeight="12.75"/>
  <cols>
    <col min="1" max="1" width="14.5703125" customWidth="1"/>
    <col min="2" max="2" width="13.140625" customWidth="1"/>
    <col min="3" max="3" width="14.42578125" customWidth="1"/>
    <col min="4" max="4" width="15.140625" customWidth="1"/>
  </cols>
  <sheetData>
    <row r="2" spans="1:4">
      <c r="A2" s="124"/>
      <c r="B2" s="125"/>
      <c r="C2" s="125"/>
      <c r="D2" s="126"/>
    </row>
    <row r="3" spans="1:4">
      <c r="A3" s="122" t="s">
        <v>197</v>
      </c>
      <c r="B3" s="127"/>
      <c r="C3" s="127"/>
      <c r="D3" s="128"/>
    </row>
    <row r="4" spans="1:4">
      <c r="A4" s="123" t="s">
        <v>185</v>
      </c>
      <c r="B4" s="129"/>
      <c r="C4" s="129"/>
      <c r="D4" s="130"/>
    </row>
    <row r="5" spans="1:4">
      <c r="A5" s="13"/>
      <c r="B5" s="33"/>
      <c r="C5" s="33" t="s">
        <v>156</v>
      </c>
      <c r="D5" s="52"/>
    </row>
    <row r="6" spans="1:4">
      <c r="A6" s="13"/>
      <c r="B6" s="33" t="s">
        <v>183</v>
      </c>
      <c r="C6" s="33" t="s">
        <v>167</v>
      </c>
      <c r="D6" s="33" t="s">
        <v>76</v>
      </c>
    </row>
    <row r="7" spans="1:4">
      <c r="A7" s="13"/>
      <c r="B7" s="33" t="s">
        <v>3</v>
      </c>
      <c r="C7" s="33" t="s">
        <v>3</v>
      </c>
      <c r="D7" s="33" t="s">
        <v>184</v>
      </c>
    </row>
    <row r="8" spans="1:4">
      <c r="A8" s="51" t="s">
        <v>0</v>
      </c>
      <c r="B8" s="14"/>
      <c r="C8" s="14"/>
      <c r="D8" s="14"/>
    </row>
    <row r="9" spans="1:4">
      <c r="A9" s="10" t="s">
        <v>5</v>
      </c>
      <c r="B9" s="89">
        <v>48</v>
      </c>
      <c r="C9" s="64">
        <v>53</v>
      </c>
      <c r="D9" s="23">
        <f t="shared" ref="D9:D54" si="0">B9/$B$55</f>
        <v>5.3274139844617088E-3</v>
      </c>
    </row>
    <row r="10" spans="1:4">
      <c r="A10" s="10" t="s">
        <v>6</v>
      </c>
      <c r="B10" s="89">
        <v>374</v>
      </c>
      <c r="C10" s="64">
        <v>355</v>
      </c>
      <c r="D10" s="23">
        <f t="shared" si="0"/>
        <v>4.1509433962264149E-2</v>
      </c>
    </row>
    <row r="11" spans="1:4">
      <c r="A11" s="10" t="s">
        <v>7</v>
      </c>
      <c r="B11" s="89">
        <v>35</v>
      </c>
      <c r="C11" s="64">
        <v>34</v>
      </c>
      <c r="D11" s="23">
        <f t="shared" si="0"/>
        <v>3.8845726970033298E-3</v>
      </c>
    </row>
    <row r="12" spans="1:4">
      <c r="A12" s="10" t="s">
        <v>8</v>
      </c>
      <c r="B12" s="89">
        <v>485</v>
      </c>
      <c r="C12" s="64">
        <v>441</v>
      </c>
      <c r="D12" s="23">
        <f t="shared" si="0"/>
        <v>5.3829078801331851E-2</v>
      </c>
    </row>
    <row r="13" spans="1:4">
      <c r="A13" s="10" t="s">
        <v>9</v>
      </c>
      <c r="B13" s="89">
        <v>23</v>
      </c>
      <c r="C13" s="64">
        <v>29</v>
      </c>
      <c r="D13" s="23">
        <f t="shared" si="0"/>
        <v>2.5527192008879024E-3</v>
      </c>
    </row>
    <row r="14" spans="1:4">
      <c r="A14" s="10" t="s">
        <v>10</v>
      </c>
      <c r="B14" s="89">
        <v>82</v>
      </c>
      <c r="C14" s="64">
        <v>103</v>
      </c>
      <c r="D14" s="23">
        <f t="shared" si="0"/>
        <v>9.1009988901220862E-3</v>
      </c>
    </row>
    <row r="15" spans="1:4">
      <c r="A15" s="10" t="s">
        <v>11</v>
      </c>
      <c r="B15" s="89">
        <v>219</v>
      </c>
      <c r="C15" s="64">
        <v>227</v>
      </c>
      <c r="D15" s="23">
        <f t="shared" si="0"/>
        <v>2.4306326304106549E-2</v>
      </c>
    </row>
    <row r="16" spans="1:4">
      <c r="A16" s="10" t="s">
        <v>12</v>
      </c>
      <c r="B16" s="89">
        <v>409</v>
      </c>
      <c r="C16" s="64">
        <v>354</v>
      </c>
      <c r="D16" s="23">
        <f t="shared" si="0"/>
        <v>4.5394006659267482E-2</v>
      </c>
    </row>
    <row r="17" spans="1:4">
      <c r="A17" s="10" t="s">
        <v>13</v>
      </c>
      <c r="B17" s="89">
        <v>36</v>
      </c>
      <c r="C17" s="64">
        <v>25</v>
      </c>
      <c r="D17" s="23">
        <f t="shared" si="0"/>
        <v>3.9955604883462822E-3</v>
      </c>
    </row>
    <row r="18" spans="1:4">
      <c r="A18" s="10" t="s">
        <v>14</v>
      </c>
      <c r="B18" s="89">
        <v>492</v>
      </c>
      <c r="C18" s="64">
        <v>500</v>
      </c>
      <c r="D18" s="23">
        <f t="shared" si="0"/>
        <v>5.4605993340732517E-2</v>
      </c>
    </row>
    <row r="19" spans="1:4">
      <c r="A19" s="10" t="s">
        <v>15</v>
      </c>
      <c r="B19" s="89">
        <v>61</v>
      </c>
      <c r="C19" s="64">
        <v>65</v>
      </c>
      <c r="D19" s="23">
        <f t="shared" si="0"/>
        <v>6.7702552719200891E-3</v>
      </c>
    </row>
    <row r="20" spans="1:4">
      <c r="A20" s="10" t="s">
        <v>16</v>
      </c>
      <c r="B20" s="89">
        <v>126</v>
      </c>
      <c r="C20" s="64">
        <v>130</v>
      </c>
      <c r="D20" s="23">
        <f t="shared" si="0"/>
        <v>1.3984461709211986E-2</v>
      </c>
    </row>
    <row r="21" spans="1:4">
      <c r="A21" s="10" t="s">
        <v>17</v>
      </c>
      <c r="B21" s="89">
        <v>81</v>
      </c>
      <c r="C21" s="64">
        <v>81</v>
      </c>
      <c r="D21" s="23">
        <f t="shared" si="0"/>
        <v>8.9900110987791351E-3</v>
      </c>
    </row>
    <row r="22" spans="1:4">
      <c r="A22" s="10" t="s">
        <v>18</v>
      </c>
      <c r="B22" s="89">
        <v>106</v>
      </c>
      <c r="C22" s="64">
        <v>118</v>
      </c>
      <c r="D22" s="23">
        <f t="shared" si="0"/>
        <v>1.1764705882352941E-2</v>
      </c>
    </row>
    <row r="23" spans="1:4">
      <c r="A23" s="10" t="s">
        <v>19</v>
      </c>
      <c r="B23" s="89">
        <v>103</v>
      </c>
      <c r="C23" s="64">
        <v>126</v>
      </c>
      <c r="D23" s="23">
        <f t="shared" si="0"/>
        <v>1.1431742508324084E-2</v>
      </c>
    </row>
    <row r="24" spans="1:4">
      <c r="A24" s="10" t="s">
        <v>20</v>
      </c>
      <c r="B24" s="89">
        <v>204</v>
      </c>
      <c r="C24" s="64">
        <v>181</v>
      </c>
      <c r="D24" s="23">
        <f t="shared" si="0"/>
        <v>2.2641509433962263E-2</v>
      </c>
    </row>
    <row r="25" spans="1:4">
      <c r="A25" s="10" t="s">
        <v>21</v>
      </c>
      <c r="B25" s="89">
        <v>106</v>
      </c>
      <c r="C25" s="64">
        <v>97</v>
      </c>
      <c r="D25" s="23">
        <f t="shared" si="0"/>
        <v>1.1764705882352941E-2</v>
      </c>
    </row>
    <row r="26" spans="1:4">
      <c r="A26" s="10" t="s">
        <v>22</v>
      </c>
      <c r="B26" s="89">
        <v>241</v>
      </c>
      <c r="C26" s="64">
        <v>227</v>
      </c>
      <c r="D26" s="23">
        <f t="shared" si="0"/>
        <v>2.6748057713651498E-2</v>
      </c>
    </row>
    <row r="27" spans="1:4">
      <c r="A27" s="10" t="s">
        <v>23</v>
      </c>
      <c r="B27" s="89">
        <v>65</v>
      </c>
      <c r="C27" s="64">
        <v>75</v>
      </c>
      <c r="D27" s="23">
        <f t="shared" si="0"/>
        <v>7.2142064372918979E-3</v>
      </c>
    </row>
    <row r="28" spans="1:4">
      <c r="A28" s="10" t="s">
        <v>50</v>
      </c>
      <c r="B28" s="89">
        <v>28</v>
      </c>
      <c r="C28" s="64">
        <v>32</v>
      </c>
      <c r="D28" s="23">
        <f t="shared" si="0"/>
        <v>3.1076581576026637E-3</v>
      </c>
    </row>
    <row r="29" spans="1:4">
      <c r="A29" s="10" t="s">
        <v>24</v>
      </c>
      <c r="B29" s="89">
        <v>358</v>
      </c>
      <c r="C29" s="64">
        <v>357</v>
      </c>
      <c r="D29" s="23">
        <f t="shared" si="0"/>
        <v>3.9733629300776917E-2</v>
      </c>
    </row>
    <row r="30" spans="1:4">
      <c r="A30" s="10" t="s">
        <v>25</v>
      </c>
      <c r="B30" s="89">
        <v>148</v>
      </c>
      <c r="C30" s="64">
        <v>131</v>
      </c>
      <c r="D30" s="23">
        <f t="shared" si="0"/>
        <v>1.6426193118756937E-2</v>
      </c>
    </row>
    <row r="31" spans="1:4">
      <c r="A31" s="10" t="s">
        <v>26</v>
      </c>
      <c r="B31" s="89">
        <v>911</v>
      </c>
      <c r="C31" s="64">
        <v>926</v>
      </c>
      <c r="D31" s="23">
        <f t="shared" si="0"/>
        <v>0.10110987791342953</v>
      </c>
    </row>
    <row r="32" spans="1:4">
      <c r="A32" s="10" t="s">
        <v>27</v>
      </c>
      <c r="B32" s="89">
        <v>150</v>
      </c>
      <c r="C32" s="64">
        <v>151</v>
      </c>
      <c r="D32" s="23">
        <f t="shared" si="0"/>
        <v>1.6648168701442843E-2</v>
      </c>
    </row>
    <row r="33" spans="1:4">
      <c r="A33" s="10" t="s">
        <v>28</v>
      </c>
      <c r="B33" s="89">
        <v>71</v>
      </c>
      <c r="C33" s="64">
        <v>77</v>
      </c>
      <c r="D33" s="23">
        <f t="shared" si="0"/>
        <v>7.8801331853496116E-3</v>
      </c>
    </row>
    <row r="34" spans="1:4">
      <c r="A34" s="10" t="s">
        <v>29</v>
      </c>
      <c r="B34" s="89">
        <v>352</v>
      </c>
      <c r="C34" s="64">
        <v>338</v>
      </c>
      <c r="D34" s="23">
        <f t="shared" si="0"/>
        <v>3.90677025527192E-2</v>
      </c>
    </row>
    <row r="35" spans="1:4">
      <c r="A35" s="10" t="s">
        <v>30</v>
      </c>
      <c r="B35" s="89">
        <v>72</v>
      </c>
      <c r="C35" s="64">
        <v>56</v>
      </c>
      <c r="D35" s="23">
        <f t="shared" si="0"/>
        <v>7.9911209766925645E-3</v>
      </c>
    </row>
    <row r="36" spans="1:4">
      <c r="A36" s="10" t="s">
        <v>31</v>
      </c>
      <c r="B36" s="89">
        <v>149</v>
      </c>
      <c r="C36" s="64">
        <v>129</v>
      </c>
      <c r="D36" s="23">
        <f t="shared" si="0"/>
        <v>1.653718091009989E-2</v>
      </c>
    </row>
    <row r="37" spans="1:4">
      <c r="A37" s="10" t="s">
        <v>32</v>
      </c>
      <c r="B37" s="89">
        <v>152</v>
      </c>
      <c r="C37" s="64">
        <v>143</v>
      </c>
      <c r="D37" s="23">
        <f t="shared" si="0"/>
        <v>1.6870144284128745E-2</v>
      </c>
    </row>
    <row r="38" spans="1:4">
      <c r="A38" s="10" t="s">
        <v>33</v>
      </c>
      <c r="B38" s="89">
        <v>169</v>
      </c>
      <c r="C38" s="64">
        <v>215</v>
      </c>
      <c r="D38" s="23">
        <f t="shared" si="0"/>
        <v>1.8756936736958933E-2</v>
      </c>
    </row>
    <row r="39" spans="1:4">
      <c r="A39" s="10" t="s">
        <v>35</v>
      </c>
      <c r="B39" s="89">
        <v>51</v>
      </c>
      <c r="C39" s="64">
        <v>46</v>
      </c>
      <c r="D39" s="23">
        <f t="shared" si="0"/>
        <v>5.6603773584905656E-3</v>
      </c>
    </row>
    <row r="40" spans="1:4">
      <c r="A40" s="10" t="s">
        <v>36</v>
      </c>
      <c r="B40" s="89">
        <v>417</v>
      </c>
      <c r="C40" s="64">
        <v>431</v>
      </c>
      <c r="D40" s="23">
        <f t="shared" si="0"/>
        <v>4.6281908990011097E-2</v>
      </c>
    </row>
    <row r="41" spans="1:4">
      <c r="A41" s="10" t="s">
        <v>37</v>
      </c>
      <c r="B41" s="89">
        <v>84</v>
      </c>
      <c r="C41" s="64">
        <v>108</v>
      </c>
      <c r="D41" s="23">
        <f t="shared" si="0"/>
        <v>9.3229744728079919E-3</v>
      </c>
    </row>
    <row r="42" spans="1:4">
      <c r="A42" s="10" t="s">
        <v>38</v>
      </c>
      <c r="B42" s="89">
        <v>84</v>
      </c>
      <c r="C42" s="64">
        <v>86</v>
      </c>
      <c r="D42" s="23">
        <f t="shared" si="0"/>
        <v>9.3229744728079919E-3</v>
      </c>
    </row>
    <row r="43" spans="1:4">
      <c r="A43" s="10" t="s">
        <v>34</v>
      </c>
      <c r="B43" s="89">
        <v>11</v>
      </c>
      <c r="C43" s="64">
        <v>12</v>
      </c>
      <c r="D43" s="23">
        <f t="shared" si="0"/>
        <v>1.220865704772475E-3</v>
      </c>
    </row>
    <row r="44" spans="1:4">
      <c r="A44" s="10" t="s">
        <v>39</v>
      </c>
      <c r="B44" s="89">
        <v>82</v>
      </c>
      <c r="C44" s="64">
        <v>91</v>
      </c>
      <c r="D44" s="23">
        <f t="shared" si="0"/>
        <v>9.1009988901220862E-3</v>
      </c>
    </row>
    <row r="45" spans="1:4">
      <c r="A45" s="10" t="s">
        <v>40</v>
      </c>
      <c r="B45" s="89">
        <v>177</v>
      </c>
      <c r="C45" s="64">
        <v>154</v>
      </c>
      <c r="D45" s="23">
        <f t="shared" si="0"/>
        <v>1.9644839067702553E-2</v>
      </c>
    </row>
    <row r="46" spans="1:4">
      <c r="A46" s="10" t="s">
        <v>41</v>
      </c>
      <c r="B46" s="89">
        <v>215</v>
      </c>
      <c r="C46" s="64">
        <v>181</v>
      </c>
      <c r="D46" s="23">
        <f t="shared" si="0"/>
        <v>2.3862375138734741E-2</v>
      </c>
    </row>
    <row r="47" spans="1:4">
      <c r="A47" s="10" t="s">
        <v>42</v>
      </c>
      <c r="B47" s="89">
        <v>240</v>
      </c>
      <c r="C47" s="64">
        <v>244</v>
      </c>
      <c r="D47" s="23">
        <f t="shared" si="0"/>
        <v>2.6637069922308545E-2</v>
      </c>
    </row>
    <row r="48" spans="1:4">
      <c r="A48" s="10" t="s">
        <v>43</v>
      </c>
      <c r="B48" s="89">
        <v>453</v>
      </c>
      <c r="C48" s="64">
        <v>480</v>
      </c>
      <c r="D48" s="23">
        <f t="shared" si="0"/>
        <v>5.027746947835738E-2</v>
      </c>
    </row>
    <row r="49" spans="1:4">
      <c r="A49" s="10" t="s">
        <v>44</v>
      </c>
      <c r="B49" s="89">
        <v>28</v>
      </c>
      <c r="C49" s="64">
        <v>38</v>
      </c>
      <c r="D49" s="23">
        <f t="shared" si="0"/>
        <v>3.1076581576026637E-3</v>
      </c>
    </row>
    <row r="50" spans="1:4">
      <c r="A50" s="10" t="s">
        <v>45</v>
      </c>
      <c r="B50" s="89">
        <v>454</v>
      </c>
      <c r="C50" s="64">
        <v>451</v>
      </c>
      <c r="D50" s="23">
        <f t="shared" si="0"/>
        <v>5.0388457269700336E-2</v>
      </c>
    </row>
    <row r="51" spans="1:4">
      <c r="A51" s="10" t="s">
        <v>46</v>
      </c>
      <c r="B51" s="89">
        <v>321</v>
      </c>
      <c r="C51" s="64">
        <v>357</v>
      </c>
      <c r="D51" s="23">
        <f t="shared" si="0"/>
        <v>3.5627081021087678E-2</v>
      </c>
    </row>
    <row r="52" spans="1:4">
      <c r="A52" s="10" t="s">
        <v>47</v>
      </c>
      <c r="B52" s="89">
        <v>57</v>
      </c>
      <c r="C52" s="64">
        <v>68</v>
      </c>
      <c r="D52" s="23">
        <f t="shared" si="0"/>
        <v>6.3263041065482794E-3</v>
      </c>
    </row>
    <row r="53" spans="1:4">
      <c r="A53" s="10" t="s">
        <v>48</v>
      </c>
      <c r="B53" s="89">
        <v>119</v>
      </c>
      <c r="C53" s="64">
        <v>122</v>
      </c>
      <c r="D53" s="23">
        <f t="shared" si="0"/>
        <v>1.3207547169811321E-2</v>
      </c>
    </row>
    <row r="54" spans="1:4">
      <c r="A54" s="10" t="s">
        <v>49</v>
      </c>
      <c r="B54" s="89">
        <v>361</v>
      </c>
      <c r="C54" s="64">
        <v>338</v>
      </c>
      <c r="D54" s="23">
        <f t="shared" si="0"/>
        <v>4.0066592674805772E-2</v>
      </c>
    </row>
    <row r="55" spans="1:4" ht="13.5" thickBot="1">
      <c r="A55" s="103" t="s">
        <v>2</v>
      </c>
      <c r="B55" s="74">
        <f>SUM(B9:B54)</f>
        <v>9010</v>
      </c>
      <c r="C55" s="74">
        <f>SUM(C9:C54)</f>
        <v>8983</v>
      </c>
      <c r="D55" s="71">
        <f>SUM(D9:D54)</f>
        <v>0.99999999999999967</v>
      </c>
    </row>
    <row r="56" spans="1:4" ht="13.5" thickTop="1"/>
  </sheetData>
  <phoneticPr fontId="8" type="noConversion"/>
  <printOptions horizontalCentered="1" verticalCentered="1"/>
  <pageMargins left="0.75" right="0.75" top="0.68" bottom="0.73" header="0.5" footer="0.5"/>
  <pageSetup orientation="portrait" horizontalDpi="1200" vertic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6"/>
  <sheetViews>
    <sheetView workbookViewId="0"/>
  </sheetViews>
  <sheetFormatPr defaultRowHeight="12.75"/>
  <cols>
    <col min="1" max="1" width="11.42578125" customWidth="1"/>
    <col min="2" max="2" width="15.85546875" customWidth="1"/>
    <col min="3" max="3" width="15.42578125" customWidth="1"/>
    <col min="4" max="4" width="14" customWidth="1"/>
  </cols>
  <sheetData>
    <row r="2" spans="1:4">
      <c r="A2" s="138"/>
      <c r="B2" s="132"/>
      <c r="C2" s="132"/>
      <c r="D2" s="133"/>
    </row>
    <row r="3" spans="1:4">
      <c r="A3" s="139" t="s">
        <v>198</v>
      </c>
      <c r="B3" s="134"/>
      <c r="C3" s="134"/>
      <c r="D3" s="135"/>
    </row>
    <row r="4" spans="1:4">
      <c r="A4" s="140" t="s">
        <v>168</v>
      </c>
      <c r="B4" s="136"/>
      <c r="C4" s="136"/>
      <c r="D4" s="137"/>
    </row>
    <row r="5" spans="1:4">
      <c r="A5" s="12"/>
      <c r="B5" s="52" t="s">
        <v>126</v>
      </c>
      <c r="C5" s="52" t="s">
        <v>126</v>
      </c>
      <c r="D5" s="52"/>
    </row>
    <row r="6" spans="1:4">
      <c r="A6" s="13"/>
      <c r="B6" s="33" t="s">
        <v>157</v>
      </c>
      <c r="C6" s="33" t="s">
        <v>157</v>
      </c>
      <c r="D6" s="33" t="s">
        <v>76</v>
      </c>
    </row>
    <row r="7" spans="1:4">
      <c r="A7" s="4"/>
      <c r="B7" s="33" t="s">
        <v>183</v>
      </c>
      <c r="C7" s="33" t="s">
        <v>167</v>
      </c>
      <c r="D7" s="33" t="s">
        <v>184</v>
      </c>
    </row>
    <row r="8" spans="1:4">
      <c r="A8" s="101" t="s">
        <v>0</v>
      </c>
      <c r="B8" s="51"/>
      <c r="C8" s="51" t="s">
        <v>156</v>
      </c>
      <c r="D8" s="51"/>
    </row>
    <row r="9" spans="1:4">
      <c r="A9" s="11" t="s">
        <v>5</v>
      </c>
      <c r="B9" s="91">
        <v>29</v>
      </c>
      <c r="C9" s="64">
        <v>27</v>
      </c>
      <c r="D9" s="23">
        <f t="shared" ref="D9:D54" si="0">B9/$B$55</f>
        <v>3.8676980528140835E-3</v>
      </c>
    </row>
    <row r="10" spans="1:4">
      <c r="A10" s="11" t="s">
        <v>6</v>
      </c>
      <c r="B10" s="91">
        <v>209</v>
      </c>
      <c r="C10" s="64">
        <v>217</v>
      </c>
      <c r="D10" s="23">
        <f t="shared" si="0"/>
        <v>2.7874099759935982E-2</v>
      </c>
    </row>
    <row r="11" spans="1:4">
      <c r="A11" s="11" t="s">
        <v>7</v>
      </c>
      <c r="B11" s="91">
        <v>39</v>
      </c>
      <c r="C11" s="64">
        <v>42</v>
      </c>
      <c r="D11" s="23">
        <f t="shared" si="0"/>
        <v>5.2013870365430785E-3</v>
      </c>
    </row>
    <row r="12" spans="1:4">
      <c r="A12" s="11" t="s">
        <v>8</v>
      </c>
      <c r="B12" s="91">
        <v>200</v>
      </c>
      <c r="C12" s="64">
        <v>222</v>
      </c>
      <c r="D12" s="23">
        <f t="shared" si="0"/>
        <v>2.6673779674579887E-2</v>
      </c>
    </row>
    <row r="13" spans="1:4">
      <c r="A13" s="11" t="s">
        <v>9</v>
      </c>
      <c r="B13" s="91">
        <v>39</v>
      </c>
      <c r="C13" s="64">
        <v>36</v>
      </c>
      <c r="D13" s="23">
        <f t="shared" si="0"/>
        <v>5.2013870365430785E-3</v>
      </c>
    </row>
    <row r="14" spans="1:4">
      <c r="A14" s="11" t="s">
        <v>10</v>
      </c>
      <c r="B14" s="91">
        <v>77</v>
      </c>
      <c r="C14" s="64">
        <v>82</v>
      </c>
      <c r="D14" s="23">
        <f t="shared" si="0"/>
        <v>1.0269405174713257E-2</v>
      </c>
    </row>
    <row r="15" spans="1:4">
      <c r="A15" s="11" t="s">
        <v>11</v>
      </c>
      <c r="B15" s="91">
        <v>242</v>
      </c>
      <c r="C15" s="64">
        <v>261</v>
      </c>
      <c r="D15" s="23">
        <f t="shared" si="0"/>
        <v>3.2275273406241665E-2</v>
      </c>
    </row>
    <row r="16" spans="1:4">
      <c r="A16" s="11" t="s">
        <v>12</v>
      </c>
      <c r="B16" s="91">
        <v>238</v>
      </c>
      <c r="C16" s="64">
        <v>272</v>
      </c>
      <c r="D16" s="23">
        <f t="shared" si="0"/>
        <v>3.1741797812750064E-2</v>
      </c>
    </row>
    <row r="17" spans="1:4">
      <c r="A17" s="11" t="s">
        <v>13</v>
      </c>
      <c r="B17" s="91">
        <v>11</v>
      </c>
      <c r="C17" s="64">
        <v>12</v>
      </c>
      <c r="D17" s="23">
        <f t="shared" si="0"/>
        <v>1.4670578821018938E-3</v>
      </c>
    </row>
    <row r="18" spans="1:4">
      <c r="A18" s="11" t="s">
        <v>14</v>
      </c>
      <c r="B18" s="91">
        <v>407</v>
      </c>
      <c r="C18" s="64">
        <v>414</v>
      </c>
      <c r="D18" s="23">
        <f t="shared" si="0"/>
        <v>5.4281141637770071E-2</v>
      </c>
    </row>
    <row r="19" spans="1:4">
      <c r="A19" s="11" t="s">
        <v>15</v>
      </c>
      <c r="B19" s="91">
        <v>133</v>
      </c>
      <c r="C19" s="64">
        <v>128</v>
      </c>
      <c r="D19" s="23">
        <f t="shared" si="0"/>
        <v>1.7738063483595627E-2</v>
      </c>
    </row>
    <row r="20" spans="1:4">
      <c r="A20" s="11" t="s">
        <v>16</v>
      </c>
      <c r="B20" s="91">
        <v>83</v>
      </c>
      <c r="C20" s="64">
        <v>91</v>
      </c>
      <c r="D20" s="23">
        <f t="shared" si="0"/>
        <v>1.1069618564950654E-2</v>
      </c>
    </row>
    <row r="21" spans="1:4">
      <c r="A21" s="11" t="s">
        <v>17</v>
      </c>
      <c r="B21" s="91">
        <v>100</v>
      </c>
      <c r="C21" s="64">
        <v>108</v>
      </c>
      <c r="D21" s="23">
        <f t="shared" si="0"/>
        <v>1.3336889837289943E-2</v>
      </c>
    </row>
    <row r="22" spans="1:4">
      <c r="A22" s="11" t="s">
        <v>18</v>
      </c>
      <c r="B22" s="91">
        <v>64</v>
      </c>
      <c r="C22" s="64">
        <v>49</v>
      </c>
      <c r="D22" s="23">
        <f t="shared" si="0"/>
        <v>8.5356094958655634E-3</v>
      </c>
    </row>
    <row r="23" spans="1:4">
      <c r="A23" s="11" t="s">
        <v>19</v>
      </c>
      <c r="B23" s="91">
        <v>93</v>
      </c>
      <c r="C23" s="64">
        <v>109</v>
      </c>
      <c r="D23" s="23">
        <f t="shared" si="0"/>
        <v>1.2403307548679647E-2</v>
      </c>
    </row>
    <row r="24" spans="1:4">
      <c r="A24" s="11" t="s">
        <v>20</v>
      </c>
      <c r="B24" s="91">
        <v>181</v>
      </c>
      <c r="C24" s="64">
        <v>170</v>
      </c>
      <c r="D24" s="23">
        <f t="shared" si="0"/>
        <v>2.4139770605494798E-2</v>
      </c>
    </row>
    <row r="25" spans="1:4">
      <c r="A25" s="11" t="s">
        <v>21</v>
      </c>
      <c r="B25" s="91">
        <v>64</v>
      </c>
      <c r="C25" s="64">
        <v>65</v>
      </c>
      <c r="D25" s="23">
        <f t="shared" si="0"/>
        <v>8.5356094958655634E-3</v>
      </c>
    </row>
    <row r="26" spans="1:4">
      <c r="A26" s="11" t="s">
        <v>22</v>
      </c>
      <c r="B26" s="91">
        <v>158</v>
      </c>
      <c r="C26" s="64">
        <v>180</v>
      </c>
      <c r="D26" s="23">
        <f t="shared" si="0"/>
        <v>2.1072285942918111E-2</v>
      </c>
    </row>
    <row r="27" spans="1:4">
      <c r="A27" s="11" t="s">
        <v>23</v>
      </c>
      <c r="B27" s="91">
        <v>40</v>
      </c>
      <c r="C27" s="64">
        <v>30</v>
      </c>
      <c r="D27" s="23">
        <f t="shared" si="0"/>
        <v>5.334755934915978E-3</v>
      </c>
    </row>
    <row r="28" spans="1:4">
      <c r="A28" s="11" t="s">
        <v>50</v>
      </c>
      <c r="B28" s="91">
        <v>58</v>
      </c>
      <c r="C28" s="64">
        <v>60</v>
      </c>
      <c r="D28" s="23">
        <f t="shared" si="0"/>
        <v>7.7353961056281671E-3</v>
      </c>
    </row>
    <row r="29" spans="1:4">
      <c r="A29" s="11" t="s">
        <v>24</v>
      </c>
      <c r="B29" s="91">
        <v>276</v>
      </c>
      <c r="C29" s="64">
        <v>230</v>
      </c>
      <c r="D29" s="23">
        <f t="shared" si="0"/>
        <v>3.6809815950920248E-2</v>
      </c>
    </row>
    <row r="30" spans="1:4">
      <c r="A30" s="11" t="s">
        <v>25</v>
      </c>
      <c r="B30" s="91">
        <v>84</v>
      </c>
      <c r="C30" s="64">
        <v>93</v>
      </c>
      <c r="D30" s="23">
        <f t="shared" si="0"/>
        <v>1.1202987463323552E-2</v>
      </c>
    </row>
    <row r="31" spans="1:4">
      <c r="A31" s="11" t="s">
        <v>26</v>
      </c>
      <c r="B31" s="91">
        <v>677</v>
      </c>
      <c r="C31" s="64">
        <v>713</v>
      </c>
      <c r="D31" s="23">
        <f t="shared" si="0"/>
        <v>9.0290744198452927E-2</v>
      </c>
    </row>
    <row r="32" spans="1:4">
      <c r="A32" s="11" t="s">
        <v>27</v>
      </c>
      <c r="B32" s="91">
        <v>161</v>
      </c>
      <c r="C32" s="64">
        <v>162</v>
      </c>
      <c r="D32" s="23">
        <f t="shared" si="0"/>
        <v>2.1472392638036811E-2</v>
      </c>
    </row>
    <row r="33" spans="1:4">
      <c r="A33" s="11" t="s">
        <v>28</v>
      </c>
      <c r="B33" s="91">
        <v>87</v>
      </c>
      <c r="C33" s="64">
        <v>104</v>
      </c>
      <c r="D33" s="23">
        <f t="shared" si="0"/>
        <v>1.1603094158442252E-2</v>
      </c>
    </row>
    <row r="34" spans="1:4">
      <c r="A34" s="11" t="s">
        <v>29</v>
      </c>
      <c r="B34" s="91">
        <v>222</v>
      </c>
      <c r="C34" s="64">
        <v>189</v>
      </c>
      <c r="D34" s="23">
        <f t="shared" si="0"/>
        <v>2.9607895438783675E-2</v>
      </c>
    </row>
    <row r="35" spans="1:4">
      <c r="A35" s="11" t="s">
        <v>30</v>
      </c>
      <c r="B35" s="91">
        <v>64</v>
      </c>
      <c r="C35" s="64">
        <v>73</v>
      </c>
      <c r="D35" s="23">
        <f t="shared" si="0"/>
        <v>8.5356094958655634E-3</v>
      </c>
    </row>
    <row r="36" spans="1:4">
      <c r="A36" s="11" t="s">
        <v>31</v>
      </c>
      <c r="B36" s="91">
        <v>102</v>
      </c>
      <c r="C36" s="64">
        <v>95</v>
      </c>
      <c r="D36" s="23">
        <f t="shared" si="0"/>
        <v>1.3603627634035742E-2</v>
      </c>
    </row>
    <row r="37" spans="1:4">
      <c r="A37" s="11" t="s">
        <v>32</v>
      </c>
      <c r="B37" s="91">
        <v>148</v>
      </c>
      <c r="C37" s="64">
        <v>136</v>
      </c>
      <c r="D37" s="23">
        <f t="shared" si="0"/>
        <v>1.9738596959189118E-2</v>
      </c>
    </row>
    <row r="38" spans="1:4">
      <c r="A38" s="11" t="s">
        <v>33</v>
      </c>
      <c r="B38" s="91">
        <v>129</v>
      </c>
      <c r="C38" s="64">
        <v>112</v>
      </c>
      <c r="D38" s="23">
        <f t="shared" si="0"/>
        <v>1.7204587890104029E-2</v>
      </c>
    </row>
    <row r="39" spans="1:4">
      <c r="A39" s="11" t="s">
        <v>35</v>
      </c>
      <c r="B39" s="91">
        <v>75</v>
      </c>
      <c r="C39" s="64">
        <v>46</v>
      </c>
      <c r="D39" s="23">
        <f t="shared" si="0"/>
        <v>1.0002667377967457E-2</v>
      </c>
    </row>
    <row r="40" spans="1:4">
      <c r="A40" s="11" t="s">
        <v>36</v>
      </c>
      <c r="B40" s="91">
        <v>557</v>
      </c>
      <c r="C40" s="64">
        <v>560</v>
      </c>
      <c r="D40" s="23">
        <f t="shared" si="0"/>
        <v>7.4286476393704989E-2</v>
      </c>
    </row>
    <row r="41" spans="1:4">
      <c r="A41" s="11" t="s">
        <v>37</v>
      </c>
      <c r="B41" s="91">
        <v>110</v>
      </c>
      <c r="C41" s="64">
        <v>138</v>
      </c>
      <c r="D41" s="23">
        <f t="shared" si="0"/>
        <v>1.4670578821018939E-2</v>
      </c>
    </row>
    <row r="42" spans="1:4">
      <c r="A42" s="11" t="s">
        <v>38</v>
      </c>
      <c r="B42" s="91">
        <v>85</v>
      </c>
      <c r="C42" s="64">
        <v>89</v>
      </c>
      <c r="D42" s="23">
        <f t="shared" si="0"/>
        <v>1.1336356361696453E-2</v>
      </c>
    </row>
    <row r="43" spans="1:4">
      <c r="A43" s="11" t="s">
        <v>34</v>
      </c>
      <c r="B43" s="91">
        <v>10</v>
      </c>
      <c r="C43" s="64">
        <v>14</v>
      </c>
      <c r="D43" s="23">
        <f t="shared" si="0"/>
        <v>1.3336889837289945E-3</v>
      </c>
    </row>
    <row r="44" spans="1:4">
      <c r="A44" s="11" t="s">
        <v>39</v>
      </c>
      <c r="B44" s="91">
        <v>92</v>
      </c>
      <c r="C44" s="64">
        <v>80</v>
      </c>
      <c r="D44" s="23">
        <f t="shared" si="0"/>
        <v>1.2269938650306749E-2</v>
      </c>
    </row>
    <row r="45" spans="1:4">
      <c r="A45" s="11" t="s">
        <v>40</v>
      </c>
      <c r="B45" s="91">
        <v>91</v>
      </c>
      <c r="C45" s="64">
        <v>80</v>
      </c>
      <c r="D45" s="23">
        <f t="shared" si="0"/>
        <v>1.2136569751933848E-2</v>
      </c>
    </row>
    <row r="46" spans="1:4">
      <c r="A46" s="11" t="s">
        <v>41</v>
      </c>
      <c r="B46" s="91">
        <v>249</v>
      </c>
      <c r="C46" s="64">
        <v>218</v>
      </c>
      <c r="D46" s="23">
        <f t="shared" si="0"/>
        <v>3.3208855694851963E-2</v>
      </c>
    </row>
    <row r="47" spans="1:4">
      <c r="A47" s="11" t="s">
        <v>42</v>
      </c>
      <c r="B47" s="91">
        <v>122</v>
      </c>
      <c r="C47" s="64">
        <v>117</v>
      </c>
      <c r="D47" s="23">
        <f t="shared" si="0"/>
        <v>1.6271005601493731E-2</v>
      </c>
    </row>
    <row r="48" spans="1:4">
      <c r="A48" s="11" t="s">
        <v>43</v>
      </c>
      <c r="B48" s="91">
        <v>524</v>
      </c>
      <c r="C48" s="64">
        <v>571</v>
      </c>
      <c r="D48" s="23">
        <f t="shared" si="0"/>
        <v>6.9885302747399305E-2</v>
      </c>
    </row>
    <row r="49" spans="1:4">
      <c r="A49" s="11" t="s">
        <v>44</v>
      </c>
      <c r="B49" s="91">
        <v>24</v>
      </c>
      <c r="C49" s="64">
        <v>24</v>
      </c>
      <c r="D49" s="23">
        <f t="shared" si="0"/>
        <v>3.2008535609495867E-3</v>
      </c>
    </row>
    <row r="50" spans="1:4">
      <c r="A50" s="11" t="s">
        <v>45</v>
      </c>
      <c r="B50" s="91">
        <v>477</v>
      </c>
      <c r="C50" s="64">
        <v>499</v>
      </c>
      <c r="D50" s="23">
        <f t="shared" si="0"/>
        <v>6.3616964523873026E-2</v>
      </c>
    </row>
    <row r="51" spans="1:4">
      <c r="A51" s="11" t="s">
        <v>46</v>
      </c>
      <c r="B51" s="91">
        <v>221</v>
      </c>
      <c r="C51" s="64">
        <v>235</v>
      </c>
      <c r="D51" s="23">
        <f t="shared" si="0"/>
        <v>2.9474526540410776E-2</v>
      </c>
    </row>
    <row r="52" spans="1:4">
      <c r="A52" s="11" t="s">
        <v>47</v>
      </c>
      <c r="B52" s="91">
        <v>52</v>
      </c>
      <c r="C52" s="64">
        <v>45</v>
      </c>
      <c r="D52" s="23">
        <f t="shared" si="0"/>
        <v>6.9351827153907707E-3</v>
      </c>
    </row>
    <row r="53" spans="1:4">
      <c r="A53" s="11" t="s">
        <v>48</v>
      </c>
      <c r="B53" s="91">
        <v>46</v>
      </c>
      <c r="C53" s="64">
        <v>41</v>
      </c>
      <c r="D53" s="23">
        <f t="shared" si="0"/>
        <v>6.1349693251533744E-3</v>
      </c>
    </row>
    <row r="54" spans="1:4">
      <c r="A54" s="11" t="s">
        <v>49</v>
      </c>
      <c r="B54" s="91">
        <v>348</v>
      </c>
      <c r="C54" s="64">
        <v>297</v>
      </c>
      <c r="D54" s="23">
        <f t="shared" si="0"/>
        <v>4.6412376633769008E-2</v>
      </c>
    </row>
    <row r="55" spans="1:4" ht="13.5" thickBot="1">
      <c r="A55" s="103" t="s">
        <v>2</v>
      </c>
      <c r="B55" s="74">
        <f>SUM(B9:B54)</f>
        <v>7498</v>
      </c>
      <c r="C55" s="74">
        <f>SUM(C9:C54)</f>
        <v>7536</v>
      </c>
      <c r="D55" s="71">
        <f>SUM(D9:D54)</f>
        <v>1.0000000000000004</v>
      </c>
    </row>
    <row r="56" spans="1:4" ht="13.5" thickTop="1"/>
  </sheetData>
  <phoneticPr fontId="8" type="noConversion"/>
  <printOptions horizontalCentered="1" verticalCentered="1"/>
  <pageMargins left="0.75" right="0.75" top="0.71" bottom="0.7" header="0.5" footer="0.5"/>
  <pageSetup orientation="portrait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6"/>
  <sheetViews>
    <sheetView workbookViewId="0"/>
  </sheetViews>
  <sheetFormatPr defaultRowHeight="12.75"/>
  <cols>
    <col min="1" max="1" width="12.7109375" customWidth="1"/>
    <col min="2" max="2" width="14.7109375" customWidth="1"/>
    <col min="3" max="3" width="14.42578125" customWidth="1"/>
    <col min="4" max="4" width="13.5703125" customWidth="1"/>
    <col min="5" max="5" width="12.7109375" customWidth="1"/>
  </cols>
  <sheetData>
    <row r="2" spans="1:11">
      <c r="A2" s="143"/>
      <c r="B2" s="144"/>
      <c r="C2" s="144"/>
      <c r="D2" s="145"/>
      <c r="E2" s="5"/>
      <c r="G2" s="5"/>
      <c r="H2" s="5"/>
      <c r="I2" s="5"/>
      <c r="J2" s="5"/>
      <c r="K2" s="5"/>
    </row>
    <row r="3" spans="1:11">
      <c r="A3" s="146" t="s">
        <v>199</v>
      </c>
      <c r="B3" s="147"/>
      <c r="C3" s="147"/>
      <c r="D3" s="148"/>
      <c r="E3" s="5"/>
      <c r="G3" s="5"/>
      <c r="H3" s="5"/>
      <c r="I3" s="5"/>
      <c r="J3" s="5"/>
      <c r="K3" s="5"/>
    </row>
    <row r="4" spans="1:11">
      <c r="A4" s="149" t="s">
        <v>169</v>
      </c>
      <c r="B4" s="150"/>
      <c r="C4" s="150"/>
      <c r="D4" s="151"/>
      <c r="E4" s="5"/>
      <c r="G4" s="5"/>
      <c r="H4" s="5"/>
      <c r="I4" s="5"/>
      <c r="J4" s="5"/>
      <c r="K4" s="5"/>
    </row>
    <row r="5" spans="1:11">
      <c r="A5" s="12"/>
      <c r="B5" s="52" t="s">
        <v>126</v>
      </c>
      <c r="C5" s="52" t="s">
        <v>126</v>
      </c>
      <c r="D5" s="141"/>
      <c r="G5" s="5"/>
      <c r="H5" s="5"/>
      <c r="I5" s="5"/>
      <c r="J5" s="5"/>
      <c r="K5" s="5"/>
    </row>
    <row r="6" spans="1:11">
      <c r="A6" s="13"/>
      <c r="B6" s="33" t="s">
        <v>158</v>
      </c>
      <c r="C6" s="33" t="s">
        <v>158</v>
      </c>
      <c r="D6" s="33" t="s">
        <v>76</v>
      </c>
      <c r="G6" s="5"/>
      <c r="H6" s="5"/>
      <c r="I6" s="5"/>
      <c r="J6" s="5"/>
      <c r="K6" s="16"/>
    </row>
    <row r="7" spans="1:11">
      <c r="A7" s="13"/>
      <c r="B7" s="33" t="s">
        <v>183</v>
      </c>
      <c r="C7" s="33" t="s">
        <v>167</v>
      </c>
      <c r="D7" s="33" t="s">
        <v>184</v>
      </c>
      <c r="G7" s="5"/>
      <c r="H7" s="5"/>
      <c r="I7" s="5"/>
      <c r="J7" s="5"/>
      <c r="K7" s="5"/>
    </row>
    <row r="8" spans="1:11">
      <c r="A8" s="51" t="s">
        <v>0</v>
      </c>
      <c r="B8" s="51"/>
      <c r="C8" s="51" t="s">
        <v>156</v>
      </c>
      <c r="D8" s="142"/>
      <c r="G8" s="5"/>
      <c r="H8" s="5"/>
      <c r="I8" s="5"/>
      <c r="J8" s="5"/>
      <c r="K8" s="5"/>
    </row>
    <row r="9" spans="1:11">
      <c r="A9" s="11" t="s">
        <v>5</v>
      </c>
      <c r="B9" s="91">
        <v>43</v>
      </c>
      <c r="C9" s="64">
        <v>43</v>
      </c>
      <c r="D9" s="23">
        <f>B9/$B$55</f>
        <v>3.6007368949924636E-3</v>
      </c>
      <c r="G9" s="5"/>
      <c r="H9" s="5"/>
      <c r="I9" s="5"/>
      <c r="J9" s="5"/>
      <c r="K9" s="17"/>
    </row>
    <row r="10" spans="1:11">
      <c r="A10" s="11" t="s">
        <v>6</v>
      </c>
      <c r="B10" s="91">
        <v>402</v>
      </c>
      <c r="C10" s="64">
        <v>315</v>
      </c>
      <c r="D10" s="23">
        <f t="shared" ref="D10:D54" si="0">B10/$B$55</f>
        <v>3.3662703064813261E-2</v>
      </c>
      <c r="G10" s="5"/>
      <c r="H10" s="5"/>
      <c r="I10" s="5"/>
      <c r="J10" s="5"/>
      <c r="K10" s="17"/>
    </row>
    <row r="11" spans="1:11">
      <c r="A11" s="11" t="s">
        <v>7</v>
      </c>
      <c r="B11" s="91">
        <v>68</v>
      </c>
      <c r="C11" s="64">
        <v>52</v>
      </c>
      <c r="D11" s="23">
        <f t="shared" si="0"/>
        <v>5.6941885781276172E-3</v>
      </c>
      <c r="G11" s="5"/>
      <c r="H11" s="5"/>
      <c r="I11" s="5"/>
      <c r="J11" s="5"/>
      <c r="K11" s="17"/>
    </row>
    <row r="12" spans="1:11">
      <c r="A12" s="11" t="s">
        <v>8</v>
      </c>
      <c r="B12" s="91">
        <v>431</v>
      </c>
      <c r="C12" s="64">
        <v>377</v>
      </c>
      <c r="D12" s="23">
        <f t="shared" si="0"/>
        <v>3.6091107017250039E-2</v>
      </c>
      <c r="G12" s="5"/>
      <c r="H12" s="5"/>
      <c r="I12" s="5"/>
      <c r="J12" s="5"/>
      <c r="K12" s="17"/>
    </row>
    <row r="13" spans="1:11">
      <c r="A13" s="11" t="s">
        <v>9</v>
      </c>
      <c r="B13" s="91">
        <v>66</v>
      </c>
      <c r="C13" s="64">
        <v>70</v>
      </c>
      <c r="D13" s="23">
        <f t="shared" si="0"/>
        <v>5.5267124434768044E-3</v>
      </c>
      <c r="G13" s="5"/>
      <c r="H13" s="5"/>
      <c r="I13" s="5"/>
      <c r="J13" s="5"/>
      <c r="K13" s="17"/>
    </row>
    <row r="14" spans="1:11">
      <c r="A14" s="11" t="s">
        <v>10</v>
      </c>
      <c r="B14" s="91">
        <v>109</v>
      </c>
      <c r="C14" s="64">
        <v>118</v>
      </c>
      <c r="D14" s="23">
        <f t="shared" si="0"/>
        <v>9.1274493384692675E-3</v>
      </c>
      <c r="G14" s="5"/>
      <c r="H14" s="5"/>
      <c r="I14" s="5"/>
      <c r="J14" s="5"/>
      <c r="K14" s="17"/>
    </row>
    <row r="15" spans="1:11">
      <c r="A15" s="11" t="s">
        <v>11</v>
      </c>
      <c r="B15" s="91">
        <v>358</v>
      </c>
      <c r="C15" s="64">
        <v>372</v>
      </c>
      <c r="D15" s="23">
        <f t="shared" si="0"/>
        <v>2.9978228102495393E-2</v>
      </c>
      <c r="G15" s="5"/>
      <c r="H15" s="5"/>
      <c r="I15" s="5"/>
      <c r="J15" s="5"/>
      <c r="K15" s="17"/>
    </row>
    <row r="16" spans="1:11">
      <c r="A16" s="11" t="s">
        <v>12</v>
      </c>
      <c r="B16" s="91">
        <v>464</v>
      </c>
      <c r="C16" s="64">
        <v>416</v>
      </c>
      <c r="D16" s="23">
        <f t="shared" si="0"/>
        <v>3.8854463238988446E-2</v>
      </c>
      <c r="G16" s="5"/>
      <c r="H16" s="5"/>
      <c r="I16" s="5"/>
      <c r="J16" s="5"/>
      <c r="K16" s="17"/>
    </row>
    <row r="17" spans="1:11">
      <c r="A17" s="11" t="s">
        <v>13</v>
      </c>
      <c r="B17" s="91">
        <v>13</v>
      </c>
      <c r="C17" s="64">
        <v>14</v>
      </c>
      <c r="D17" s="23">
        <f t="shared" si="0"/>
        <v>1.0885948752302798E-3</v>
      </c>
      <c r="G17" s="5"/>
      <c r="H17" s="5"/>
      <c r="I17" s="5"/>
      <c r="J17" s="5"/>
      <c r="K17" s="17"/>
    </row>
    <row r="18" spans="1:11">
      <c r="A18" s="11" t="s">
        <v>14</v>
      </c>
      <c r="B18" s="91">
        <v>691</v>
      </c>
      <c r="C18" s="64">
        <v>627</v>
      </c>
      <c r="D18" s="23">
        <f t="shared" si="0"/>
        <v>5.7863004521855638E-2</v>
      </c>
      <c r="G18" s="5"/>
      <c r="H18" s="5"/>
      <c r="I18" s="5"/>
      <c r="J18" s="5"/>
      <c r="K18" s="17"/>
    </row>
    <row r="19" spans="1:11">
      <c r="A19" s="11" t="s">
        <v>15</v>
      </c>
      <c r="B19" s="91">
        <v>173</v>
      </c>
      <c r="C19" s="64">
        <v>178</v>
      </c>
      <c r="D19" s="23">
        <f t="shared" si="0"/>
        <v>1.448668564729526E-2</v>
      </c>
      <c r="G19" s="5"/>
      <c r="H19" s="5"/>
      <c r="I19" s="5"/>
      <c r="J19" s="5"/>
      <c r="K19" s="17"/>
    </row>
    <row r="20" spans="1:11">
      <c r="A20" s="11" t="s">
        <v>16</v>
      </c>
      <c r="B20" s="91">
        <v>133</v>
      </c>
      <c r="C20" s="64">
        <v>133</v>
      </c>
      <c r="D20" s="23">
        <f t="shared" si="0"/>
        <v>1.1137162954279016E-2</v>
      </c>
      <c r="G20" s="5"/>
      <c r="H20" s="5"/>
      <c r="I20" s="5"/>
      <c r="J20" s="5"/>
      <c r="K20" s="17"/>
    </row>
    <row r="21" spans="1:11">
      <c r="A21" s="11" t="s">
        <v>17</v>
      </c>
      <c r="B21" s="91">
        <v>147</v>
      </c>
      <c r="C21" s="64">
        <v>142</v>
      </c>
      <c r="D21" s="23">
        <f t="shared" si="0"/>
        <v>1.23094958968347E-2</v>
      </c>
      <c r="G21" s="5"/>
      <c r="H21" s="5"/>
      <c r="I21" s="5"/>
      <c r="J21" s="5"/>
      <c r="K21" s="17"/>
    </row>
    <row r="22" spans="1:11">
      <c r="A22" s="11" t="s">
        <v>18</v>
      </c>
      <c r="B22" s="91">
        <v>126</v>
      </c>
      <c r="C22" s="64">
        <v>103</v>
      </c>
      <c r="D22" s="23">
        <f t="shared" si="0"/>
        <v>1.0550996483001172E-2</v>
      </c>
      <c r="G22" s="5"/>
      <c r="H22" s="5"/>
      <c r="I22" s="5"/>
      <c r="J22" s="5"/>
      <c r="K22" s="17"/>
    </row>
    <row r="23" spans="1:11">
      <c r="A23" s="11" t="s">
        <v>19</v>
      </c>
      <c r="B23" s="91">
        <v>135</v>
      </c>
      <c r="C23" s="64">
        <v>175</v>
      </c>
      <c r="D23" s="23">
        <f t="shared" si="0"/>
        <v>1.1304639088929827E-2</v>
      </c>
      <c r="G23" s="5"/>
      <c r="H23" s="5"/>
      <c r="I23" s="5"/>
      <c r="J23" s="5"/>
      <c r="K23" s="17"/>
    </row>
    <row r="24" spans="1:11">
      <c r="A24" s="11" t="s">
        <v>20</v>
      </c>
      <c r="B24" s="91">
        <v>234</v>
      </c>
      <c r="C24" s="64">
        <v>192</v>
      </c>
      <c r="D24" s="23">
        <f t="shared" si="0"/>
        <v>1.9594707754145034E-2</v>
      </c>
      <c r="G24" s="5"/>
      <c r="H24" s="5"/>
      <c r="I24" s="5"/>
      <c r="J24" s="5"/>
      <c r="K24" s="17"/>
    </row>
    <row r="25" spans="1:11">
      <c r="A25" s="11" t="s">
        <v>21</v>
      </c>
      <c r="B25" s="91">
        <v>102</v>
      </c>
      <c r="C25" s="64">
        <v>86</v>
      </c>
      <c r="D25" s="23">
        <f t="shared" si="0"/>
        <v>8.5412828671914253E-3</v>
      </c>
      <c r="G25" s="5"/>
      <c r="H25" s="5"/>
      <c r="I25" s="5"/>
      <c r="J25" s="5"/>
      <c r="K25" s="17"/>
    </row>
    <row r="26" spans="1:11">
      <c r="A26" s="11" t="s">
        <v>22</v>
      </c>
      <c r="B26" s="91">
        <v>295</v>
      </c>
      <c r="C26" s="64">
        <v>296</v>
      </c>
      <c r="D26" s="23">
        <f t="shared" si="0"/>
        <v>2.470272986099481E-2</v>
      </c>
      <c r="G26" s="5"/>
      <c r="H26" s="5"/>
      <c r="I26" s="5"/>
      <c r="J26" s="5"/>
      <c r="K26" s="17"/>
    </row>
    <row r="27" spans="1:11">
      <c r="A27" s="11" t="s">
        <v>23</v>
      </c>
      <c r="B27" s="91">
        <v>70</v>
      </c>
      <c r="C27" s="64">
        <v>45</v>
      </c>
      <c r="D27" s="23">
        <f t="shared" si="0"/>
        <v>5.8616647127784291E-3</v>
      </c>
      <c r="G27" s="5"/>
      <c r="H27" s="5"/>
      <c r="I27" s="5"/>
      <c r="J27" s="5"/>
      <c r="K27" s="17"/>
    </row>
    <row r="28" spans="1:11">
      <c r="A28" s="11" t="s">
        <v>50</v>
      </c>
      <c r="B28" s="91">
        <v>96</v>
      </c>
      <c r="C28" s="64">
        <v>75</v>
      </c>
      <c r="D28" s="23">
        <f t="shared" si="0"/>
        <v>8.0388544632389886E-3</v>
      </c>
      <c r="G28" s="5"/>
      <c r="H28" s="5"/>
      <c r="I28" s="5"/>
      <c r="J28" s="5"/>
      <c r="K28" s="17"/>
    </row>
    <row r="29" spans="1:11">
      <c r="A29" s="11" t="s">
        <v>24</v>
      </c>
      <c r="B29" s="91">
        <v>444</v>
      </c>
      <c r="C29" s="64">
        <v>392</v>
      </c>
      <c r="D29" s="23">
        <f t="shared" si="0"/>
        <v>3.7179701892480321E-2</v>
      </c>
      <c r="G29" s="5"/>
      <c r="H29" s="5"/>
      <c r="I29" s="5"/>
      <c r="J29" s="5"/>
      <c r="K29" s="17"/>
    </row>
    <row r="30" spans="1:11">
      <c r="A30" s="11" t="s">
        <v>25</v>
      </c>
      <c r="B30" s="91">
        <v>131</v>
      </c>
      <c r="C30" s="64">
        <v>121</v>
      </c>
      <c r="D30" s="23">
        <f t="shared" si="0"/>
        <v>1.0969686819628203E-2</v>
      </c>
      <c r="G30" s="5"/>
      <c r="H30" s="5"/>
      <c r="I30" s="5"/>
      <c r="J30" s="5"/>
      <c r="K30" s="17"/>
    </row>
    <row r="31" spans="1:11">
      <c r="A31" s="11" t="s">
        <v>26</v>
      </c>
      <c r="B31" s="91">
        <v>965</v>
      </c>
      <c r="C31" s="64">
        <v>906</v>
      </c>
      <c r="D31" s="23">
        <f t="shared" si="0"/>
        <v>8.0807234969016914E-2</v>
      </c>
      <c r="G31" s="5"/>
      <c r="H31" s="5"/>
      <c r="I31" s="5"/>
      <c r="J31" s="5"/>
      <c r="K31" s="17"/>
    </row>
    <row r="32" spans="1:11">
      <c r="A32" s="11" t="s">
        <v>27</v>
      </c>
      <c r="B32" s="91">
        <v>233</v>
      </c>
      <c r="C32" s="64">
        <v>219</v>
      </c>
      <c r="D32" s="23">
        <f t="shared" si="0"/>
        <v>1.9510969686819628E-2</v>
      </c>
      <c r="G32" s="5"/>
      <c r="H32" s="5"/>
      <c r="I32" s="5"/>
      <c r="J32" s="5"/>
      <c r="K32" s="17"/>
    </row>
    <row r="33" spans="1:11">
      <c r="A33" s="11" t="s">
        <v>28</v>
      </c>
      <c r="B33" s="91">
        <v>101</v>
      </c>
      <c r="C33" s="64">
        <v>123</v>
      </c>
      <c r="D33" s="23">
        <f t="shared" si="0"/>
        <v>8.4575447998660198E-3</v>
      </c>
      <c r="G33" s="5"/>
      <c r="H33" s="5"/>
      <c r="I33" s="5"/>
      <c r="J33" s="5"/>
      <c r="K33" s="17"/>
    </row>
    <row r="34" spans="1:11">
      <c r="A34" s="11" t="s">
        <v>29</v>
      </c>
      <c r="B34" s="91">
        <v>453</v>
      </c>
      <c r="C34" s="64">
        <v>383</v>
      </c>
      <c r="D34" s="23">
        <f t="shared" si="0"/>
        <v>3.7933344498408975E-2</v>
      </c>
      <c r="G34" s="5"/>
      <c r="H34" s="5"/>
      <c r="I34" s="5"/>
      <c r="J34" s="5"/>
      <c r="K34" s="17"/>
    </row>
    <row r="35" spans="1:11">
      <c r="A35" s="11" t="s">
        <v>30</v>
      </c>
      <c r="B35" s="91">
        <v>97</v>
      </c>
      <c r="C35" s="64">
        <v>98</v>
      </c>
      <c r="D35" s="23">
        <f t="shared" si="0"/>
        <v>8.1225925305643942E-3</v>
      </c>
      <c r="G35" s="5"/>
      <c r="H35" s="5"/>
      <c r="I35" s="5"/>
      <c r="J35" s="5"/>
      <c r="K35" s="17"/>
    </row>
    <row r="36" spans="1:11">
      <c r="A36" s="11" t="s">
        <v>31</v>
      </c>
      <c r="B36" s="91">
        <v>164</v>
      </c>
      <c r="C36" s="64">
        <v>136</v>
      </c>
      <c r="D36" s="23">
        <f t="shared" si="0"/>
        <v>1.3733043041366605E-2</v>
      </c>
      <c r="G36" s="5"/>
      <c r="H36" s="5"/>
      <c r="I36" s="5"/>
      <c r="J36" s="5"/>
      <c r="K36" s="17"/>
    </row>
    <row r="37" spans="1:11">
      <c r="A37" s="11" t="s">
        <v>32</v>
      </c>
      <c r="B37" s="91">
        <v>225</v>
      </c>
      <c r="C37" s="64">
        <v>184</v>
      </c>
      <c r="D37" s="23">
        <f t="shared" si="0"/>
        <v>1.8841065148216381E-2</v>
      </c>
      <c r="G37" s="5"/>
      <c r="H37" s="5"/>
      <c r="I37" s="5"/>
      <c r="J37" s="5"/>
      <c r="K37" s="17"/>
    </row>
    <row r="38" spans="1:11">
      <c r="A38" s="11" t="s">
        <v>33</v>
      </c>
      <c r="B38" s="91">
        <v>191</v>
      </c>
      <c r="C38" s="64">
        <v>182</v>
      </c>
      <c r="D38" s="23">
        <f t="shared" si="0"/>
        <v>1.5993970859152572E-2</v>
      </c>
      <c r="G38" s="5"/>
      <c r="H38" s="5"/>
      <c r="I38" s="5"/>
      <c r="J38" s="5"/>
      <c r="K38" s="17"/>
    </row>
    <row r="39" spans="1:11">
      <c r="A39" s="11" t="s">
        <v>35</v>
      </c>
      <c r="B39" s="91">
        <v>114</v>
      </c>
      <c r="C39" s="64">
        <v>78</v>
      </c>
      <c r="D39" s="23">
        <f t="shared" si="0"/>
        <v>9.5461396750962987E-3</v>
      </c>
      <c r="G39" s="5"/>
      <c r="H39" s="5"/>
      <c r="I39" s="5"/>
      <c r="J39" s="5"/>
      <c r="K39" s="17"/>
    </row>
    <row r="40" spans="1:11">
      <c r="A40" s="11" t="s">
        <v>36</v>
      </c>
      <c r="B40" s="91">
        <v>707</v>
      </c>
      <c r="C40" s="64">
        <v>630</v>
      </c>
      <c r="D40" s="23">
        <f t="shared" si="0"/>
        <v>5.9202813599062133E-2</v>
      </c>
      <c r="G40" s="5"/>
      <c r="H40" s="5"/>
      <c r="I40" s="5"/>
      <c r="J40" s="5"/>
      <c r="K40" s="17"/>
    </row>
    <row r="41" spans="1:11">
      <c r="A41" s="11" t="s">
        <v>37</v>
      </c>
      <c r="B41" s="91">
        <v>184</v>
      </c>
      <c r="C41" s="64">
        <v>206</v>
      </c>
      <c r="D41" s="23">
        <f t="shared" si="0"/>
        <v>1.5407804387874728E-2</v>
      </c>
      <c r="G41" s="5"/>
      <c r="H41" s="5"/>
      <c r="I41" s="5"/>
      <c r="J41" s="5"/>
      <c r="K41" s="17"/>
    </row>
    <row r="42" spans="1:11">
      <c r="A42" s="11" t="s">
        <v>38</v>
      </c>
      <c r="B42" s="91">
        <v>124</v>
      </c>
      <c r="C42" s="64">
        <v>107</v>
      </c>
      <c r="D42" s="23">
        <f t="shared" si="0"/>
        <v>1.0383520348350359E-2</v>
      </c>
      <c r="G42" s="5"/>
      <c r="H42" s="5"/>
      <c r="I42" s="5"/>
      <c r="J42" s="5"/>
      <c r="K42" s="17"/>
    </row>
    <row r="43" spans="1:11">
      <c r="A43" s="11" t="s">
        <v>34</v>
      </c>
      <c r="B43" s="91">
        <v>16</v>
      </c>
      <c r="C43" s="64">
        <v>28</v>
      </c>
      <c r="D43" s="23">
        <f t="shared" si="0"/>
        <v>1.3398090772064981E-3</v>
      </c>
      <c r="G43" s="5"/>
      <c r="H43" s="5"/>
      <c r="I43" s="5"/>
      <c r="J43" s="5"/>
      <c r="K43" s="17"/>
    </row>
    <row r="44" spans="1:11">
      <c r="A44" s="11" t="s">
        <v>39</v>
      </c>
      <c r="B44" s="91">
        <v>121</v>
      </c>
      <c r="C44" s="64">
        <v>141</v>
      </c>
      <c r="D44" s="23">
        <f t="shared" si="0"/>
        <v>1.0132306146374141E-2</v>
      </c>
      <c r="G44" s="5"/>
      <c r="H44" s="5"/>
      <c r="I44" s="5"/>
      <c r="J44" s="5"/>
      <c r="K44" s="17"/>
    </row>
    <row r="45" spans="1:11">
      <c r="A45" s="11" t="s">
        <v>40</v>
      </c>
      <c r="B45" s="91">
        <v>186</v>
      </c>
      <c r="C45" s="64">
        <v>124</v>
      </c>
      <c r="D45" s="23">
        <f t="shared" si="0"/>
        <v>1.5575280522525541E-2</v>
      </c>
      <c r="G45" s="5"/>
      <c r="H45" s="5"/>
      <c r="I45" s="5"/>
      <c r="J45" s="5"/>
      <c r="K45" s="17"/>
    </row>
    <row r="46" spans="1:11">
      <c r="A46" s="11" t="s">
        <v>41</v>
      </c>
      <c r="B46" s="91">
        <v>385</v>
      </c>
      <c r="C46" s="64">
        <v>315</v>
      </c>
      <c r="D46" s="23">
        <f t="shared" si="0"/>
        <v>3.2239155920281357E-2</v>
      </c>
      <c r="G46" s="5"/>
      <c r="H46" s="5"/>
      <c r="I46" s="5"/>
      <c r="J46" s="5"/>
      <c r="K46" s="17"/>
    </row>
    <row r="47" spans="1:11">
      <c r="A47" s="11" t="s">
        <v>42</v>
      </c>
      <c r="B47" s="91">
        <v>203</v>
      </c>
      <c r="C47" s="64">
        <v>191</v>
      </c>
      <c r="D47" s="23">
        <f t="shared" si="0"/>
        <v>1.6998827667057445E-2</v>
      </c>
      <c r="G47" s="5"/>
      <c r="H47" s="5"/>
      <c r="I47" s="5"/>
      <c r="J47" s="5"/>
      <c r="K47" s="17"/>
    </row>
    <row r="48" spans="1:11">
      <c r="A48" s="11" t="s">
        <v>43</v>
      </c>
      <c r="B48" s="91">
        <v>1016</v>
      </c>
      <c r="C48" s="64">
        <v>964</v>
      </c>
      <c r="D48" s="23">
        <f t="shared" si="0"/>
        <v>8.5077876402612634E-2</v>
      </c>
      <c r="G48" s="5"/>
      <c r="H48" s="5"/>
      <c r="I48" s="5"/>
      <c r="J48" s="5"/>
      <c r="K48" s="17"/>
    </row>
    <row r="49" spans="1:11">
      <c r="A49" s="11" t="s">
        <v>44</v>
      </c>
      <c r="B49" s="91">
        <v>39</v>
      </c>
      <c r="C49" s="64">
        <v>43</v>
      </c>
      <c r="D49" s="23">
        <f t="shared" si="0"/>
        <v>3.2657846256908389E-3</v>
      </c>
      <c r="G49" s="5"/>
      <c r="H49" s="5"/>
      <c r="I49" s="5"/>
      <c r="J49" s="5"/>
      <c r="K49" s="17"/>
    </row>
    <row r="50" spans="1:11">
      <c r="A50" s="11" t="s">
        <v>45</v>
      </c>
      <c r="B50" s="91">
        <v>658</v>
      </c>
      <c r="C50" s="64">
        <v>699</v>
      </c>
      <c r="D50" s="23">
        <f t="shared" si="0"/>
        <v>5.5099648300117231E-2</v>
      </c>
      <c r="G50" s="5"/>
      <c r="H50" s="5"/>
      <c r="I50" s="5"/>
      <c r="J50" s="5"/>
      <c r="K50" s="17"/>
    </row>
    <row r="51" spans="1:11">
      <c r="A51" s="11" t="s">
        <v>46</v>
      </c>
      <c r="B51" s="91">
        <v>366</v>
      </c>
      <c r="C51" s="64">
        <v>307</v>
      </c>
      <c r="D51" s="23">
        <f t="shared" si="0"/>
        <v>3.0648132641098644E-2</v>
      </c>
      <c r="G51" s="5"/>
      <c r="H51" s="5"/>
      <c r="I51" s="5"/>
      <c r="J51" s="5"/>
      <c r="K51" s="17"/>
    </row>
    <row r="52" spans="1:11">
      <c r="A52" s="11" t="s">
        <v>47</v>
      </c>
      <c r="B52" s="91">
        <v>70</v>
      </c>
      <c r="C52" s="64">
        <v>86</v>
      </c>
      <c r="D52" s="23">
        <f t="shared" si="0"/>
        <v>5.8616647127784291E-3</v>
      </c>
      <c r="G52" s="5"/>
      <c r="H52" s="5"/>
      <c r="I52" s="5"/>
      <c r="J52" s="5"/>
      <c r="K52" s="17"/>
    </row>
    <row r="53" spans="1:11">
      <c r="A53" s="11" t="s">
        <v>48</v>
      </c>
      <c r="B53" s="91">
        <v>97</v>
      </c>
      <c r="C53" s="64">
        <v>79</v>
      </c>
      <c r="D53" s="23">
        <f t="shared" si="0"/>
        <v>8.1225925305643942E-3</v>
      </c>
      <c r="G53" s="5"/>
      <c r="H53" s="5"/>
      <c r="I53" s="5"/>
      <c r="J53" s="5"/>
      <c r="K53" s="17"/>
    </row>
    <row r="54" spans="1:11">
      <c r="A54" s="11" t="s">
        <v>49</v>
      </c>
      <c r="B54" s="91">
        <v>496</v>
      </c>
      <c r="C54" s="64">
        <v>408</v>
      </c>
      <c r="D54" s="23">
        <f t="shared" si="0"/>
        <v>4.1534081393401437E-2</v>
      </c>
      <c r="G54" s="5"/>
      <c r="H54" s="5"/>
      <c r="I54" s="5"/>
      <c r="J54" s="5"/>
      <c r="K54" s="17"/>
    </row>
    <row r="55" spans="1:11" ht="13.5" thickBot="1">
      <c r="A55" s="103" t="s">
        <v>2</v>
      </c>
      <c r="B55" s="74">
        <f>SUM(B9:B54)</f>
        <v>11942</v>
      </c>
      <c r="C55" s="74">
        <f>SUM(C9:C54)</f>
        <v>10979</v>
      </c>
      <c r="D55" s="71">
        <f>SUM(D9:D54)</f>
        <v>0.99999999999999989</v>
      </c>
      <c r="G55" s="5"/>
      <c r="H55" s="5"/>
      <c r="I55" s="5"/>
      <c r="J55" s="5"/>
      <c r="K55" s="17"/>
    </row>
    <row r="56" spans="1:11" ht="13.5" thickTop="1"/>
  </sheetData>
  <phoneticPr fontId="0" type="noConversion"/>
  <printOptions horizontalCentered="1" verticalCentered="1"/>
  <pageMargins left="0.75" right="0.75" top="1" bottom="1" header="0.5" footer="0.5"/>
  <pageSetup scale="94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6"/>
  <sheetViews>
    <sheetView workbookViewId="0"/>
  </sheetViews>
  <sheetFormatPr defaultRowHeight="12.75"/>
  <cols>
    <col min="1" max="1" width="13" customWidth="1"/>
    <col min="2" max="2" width="12" customWidth="1"/>
    <col min="3" max="3" width="11.7109375" customWidth="1"/>
    <col min="4" max="4" width="13.85546875" customWidth="1"/>
  </cols>
  <sheetData>
    <row r="2" spans="1:4">
      <c r="A2" s="152" t="s">
        <v>200</v>
      </c>
      <c r="B2" s="153"/>
      <c r="C2" s="153"/>
      <c r="D2" s="154"/>
    </row>
    <row r="3" spans="1:4">
      <c r="A3" s="155" t="s">
        <v>186</v>
      </c>
      <c r="B3" s="156"/>
      <c r="C3" s="156"/>
      <c r="D3" s="157"/>
    </row>
    <row r="4" spans="1:4">
      <c r="A4" s="158" t="s">
        <v>78</v>
      </c>
      <c r="B4" s="159"/>
      <c r="C4" s="159"/>
      <c r="D4" s="160"/>
    </row>
    <row r="5" spans="1:4">
      <c r="A5" s="12"/>
      <c r="B5" s="13"/>
      <c r="C5" s="12"/>
      <c r="D5" s="12"/>
    </row>
    <row r="6" spans="1:4">
      <c r="A6" s="13"/>
      <c r="B6" s="33">
        <v>2006</v>
      </c>
      <c r="C6" s="33">
        <v>2005</v>
      </c>
      <c r="D6" s="33" t="s">
        <v>76</v>
      </c>
    </row>
    <row r="7" spans="1:4">
      <c r="A7" s="13"/>
      <c r="B7" s="33" t="s">
        <v>3</v>
      </c>
      <c r="C7" s="33" t="s">
        <v>3</v>
      </c>
      <c r="D7" s="33" t="s">
        <v>187</v>
      </c>
    </row>
    <row r="8" spans="1:4">
      <c r="A8" s="51" t="s">
        <v>0</v>
      </c>
      <c r="B8" s="14"/>
      <c r="C8" s="14"/>
      <c r="D8" s="14"/>
    </row>
    <row r="9" spans="1:4">
      <c r="A9" s="11" t="s">
        <v>5</v>
      </c>
      <c r="B9" s="25">
        <v>46</v>
      </c>
      <c r="C9" s="25">
        <v>29</v>
      </c>
      <c r="D9" s="23">
        <f t="shared" ref="D9:D54" si="0">B9/$B$55</f>
        <v>7.2888607193788623E-3</v>
      </c>
    </row>
    <row r="10" spans="1:4">
      <c r="A10" s="11" t="s">
        <v>6</v>
      </c>
      <c r="B10" s="25">
        <v>217</v>
      </c>
      <c r="C10" s="25">
        <v>170</v>
      </c>
      <c r="D10" s="23">
        <f t="shared" si="0"/>
        <v>3.4384408176200282E-2</v>
      </c>
    </row>
    <row r="11" spans="1:4">
      <c r="A11" s="11" t="s">
        <v>7</v>
      </c>
      <c r="B11" s="25">
        <v>18</v>
      </c>
      <c r="C11" s="25">
        <v>20</v>
      </c>
      <c r="D11" s="23">
        <f t="shared" si="0"/>
        <v>2.8521628901917286E-3</v>
      </c>
    </row>
    <row r="12" spans="1:4">
      <c r="A12" s="11" t="s">
        <v>8</v>
      </c>
      <c r="B12" s="25">
        <v>252</v>
      </c>
      <c r="C12" s="25">
        <v>202</v>
      </c>
      <c r="D12" s="23">
        <f t="shared" si="0"/>
        <v>3.9930280462684202E-2</v>
      </c>
    </row>
    <row r="13" spans="1:4">
      <c r="A13" s="11" t="s">
        <v>9</v>
      </c>
      <c r="B13" s="25">
        <v>34</v>
      </c>
      <c r="C13" s="25">
        <v>21</v>
      </c>
      <c r="D13" s="23">
        <f t="shared" si="0"/>
        <v>5.3874187925843763E-3</v>
      </c>
    </row>
    <row r="14" spans="1:4">
      <c r="A14" s="11" t="s">
        <v>10</v>
      </c>
      <c r="B14" s="25">
        <v>40</v>
      </c>
      <c r="C14" s="25">
        <v>44</v>
      </c>
      <c r="D14" s="23">
        <f t="shared" si="0"/>
        <v>6.3381397559816198E-3</v>
      </c>
    </row>
    <row r="15" spans="1:4">
      <c r="A15" s="11" t="s">
        <v>11</v>
      </c>
      <c r="B15" s="25">
        <v>187</v>
      </c>
      <c r="C15" s="25">
        <v>220</v>
      </c>
      <c r="D15" s="23">
        <f t="shared" si="0"/>
        <v>2.9630803359214072E-2</v>
      </c>
    </row>
    <row r="16" spans="1:4">
      <c r="A16" s="11" t="s">
        <v>12</v>
      </c>
      <c r="B16" s="25">
        <v>231</v>
      </c>
      <c r="C16" s="25">
        <v>212</v>
      </c>
      <c r="D16" s="23">
        <f t="shared" si="0"/>
        <v>3.6602757090793851E-2</v>
      </c>
    </row>
    <row r="17" spans="1:4">
      <c r="A17" s="11" t="s">
        <v>13</v>
      </c>
      <c r="B17" s="25">
        <v>23</v>
      </c>
      <c r="C17" s="25">
        <v>18</v>
      </c>
      <c r="D17" s="23">
        <f t="shared" si="0"/>
        <v>3.6444303596894312E-3</v>
      </c>
    </row>
    <row r="18" spans="1:4">
      <c r="A18" s="11" t="s">
        <v>14</v>
      </c>
      <c r="B18" s="25">
        <v>543</v>
      </c>
      <c r="C18" s="25">
        <v>480</v>
      </c>
      <c r="D18" s="23">
        <f t="shared" si="0"/>
        <v>8.6040247187450486E-2</v>
      </c>
    </row>
    <row r="19" spans="1:4">
      <c r="A19" s="11" t="s">
        <v>15</v>
      </c>
      <c r="B19" s="25">
        <v>68</v>
      </c>
      <c r="C19" s="25">
        <v>95</v>
      </c>
      <c r="D19" s="23">
        <f t="shared" si="0"/>
        <v>1.0774837585168753E-2</v>
      </c>
    </row>
    <row r="20" spans="1:4">
      <c r="A20" s="11" t="s">
        <v>16</v>
      </c>
      <c r="B20" s="25">
        <v>59</v>
      </c>
      <c r="C20" s="25">
        <v>43</v>
      </c>
      <c r="D20" s="23">
        <f t="shared" si="0"/>
        <v>9.3487561400728888E-3</v>
      </c>
    </row>
    <row r="21" spans="1:4">
      <c r="A21" s="11" t="s">
        <v>17</v>
      </c>
      <c r="B21" s="25">
        <v>77</v>
      </c>
      <c r="C21" s="25">
        <v>68</v>
      </c>
      <c r="D21" s="23">
        <f t="shared" si="0"/>
        <v>1.2200919030264617E-2</v>
      </c>
    </row>
    <row r="22" spans="1:4">
      <c r="A22" s="11" t="s">
        <v>18</v>
      </c>
      <c r="B22" s="25">
        <v>53</v>
      </c>
      <c r="C22" s="25">
        <v>49</v>
      </c>
      <c r="D22" s="23">
        <f t="shared" si="0"/>
        <v>8.3980351766756462E-3</v>
      </c>
    </row>
    <row r="23" spans="1:4">
      <c r="A23" s="11" t="s">
        <v>19</v>
      </c>
      <c r="B23" s="25">
        <v>57</v>
      </c>
      <c r="C23" s="25">
        <v>68</v>
      </c>
      <c r="D23" s="23">
        <f t="shared" si="0"/>
        <v>9.0318491522738079E-3</v>
      </c>
    </row>
    <row r="24" spans="1:4">
      <c r="A24" s="11" t="s">
        <v>20</v>
      </c>
      <c r="B24" s="25">
        <v>101</v>
      </c>
      <c r="C24" s="25">
        <v>107</v>
      </c>
      <c r="D24" s="23">
        <f t="shared" si="0"/>
        <v>1.6003802883853589E-2</v>
      </c>
    </row>
    <row r="25" spans="1:4">
      <c r="A25" s="11" t="s">
        <v>21</v>
      </c>
      <c r="B25" s="25">
        <v>66</v>
      </c>
      <c r="C25" s="25">
        <v>70</v>
      </c>
      <c r="D25" s="23">
        <f t="shared" si="0"/>
        <v>1.0457930597369672E-2</v>
      </c>
    </row>
    <row r="26" spans="1:4">
      <c r="A26" s="11" t="s">
        <v>22</v>
      </c>
      <c r="B26" s="25">
        <v>168</v>
      </c>
      <c r="C26" s="25">
        <v>132</v>
      </c>
      <c r="D26" s="23">
        <f t="shared" si="0"/>
        <v>2.6620186975122802E-2</v>
      </c>
    </row>
    <row r="27" spans="1:4">
      <c r="A27" s="11" t="s">
        <v>23</v>
      </c>
      <c r="B27" s="25">
        <v>21</v>
      </c>
      <c r="C27" s="25">
        <v>24</v>
      </c>
      <c r="D27" s="23">
        <f t="shared" si="0"/>
        <v>3.3275233718903503E-3</v>
      </c>
    </row>
    <row r="28" spans="1:4">
      <c r="A28" s="11" t="s">
        <v>50</v>
      </c>
      <c r="B28" s="25">
        <v>33</v>
      </c>
      <c r="C28" s="25">
        <v>35</v>
      </c>
      <c r="D28" s="23">
        <f t="shared" si="0"/>
        <v>5.2289652986848359E-3</v>
      </c>
    </row>
    <row r="29" spans="1:4">
      <c r="A29" s="11" t="s">
        <v>24</v>
      </c>
      <c r="B29" s="25">
        <v>230</v>
      </c>
      <c r="C29" s="25">
        <v>277</v>
      </c>
      <c r="D29" s="23">
        <f t="shared" si="0"/>
        <v>3.6444303596894309E-2</v>
      </c>
    </row>
    <row r="30" spans="1:4">
      <c r="A30" s="11" t="s">
        <v>25</v>
      </c>
      <c r="B30" s="25">
        <v>82</v>
      </c>
      <c r="C30" s="25">
        <v>72</v>
      </c>
      <c r="D30" s="23">
        <f t="shared" si="0"/>
        <v>1.299318649976232E-2</v>
      </c>
    </row>
    <row r="31" spans="1:4">
      <c r="A31" s="11" t="s">
        <v>26</v>
      </c>
      <c r="B31" s="25">
        <v>509</v>
      </c>
      <c r="C31" s="25">
        <v>520</v>
      </c>
      <c r="D31" s="23">
        <f t="shared" si="0"/>
        <v>8.0652828394866108E-2</v>
      </c>
    </row>
    <row r="32" spans="1:4">
      <c r="A32" s="11" t="s">
        <v>27</v>
      </c>
      <c r="B32" s="25">
        <v>130</v>
      </c>
      <c r="C32" s="25">
        <v>128</v>
      </c>
      <c r="D32" s="23">
        <f t="shared" si="0"/>
        <v>2.0598954206940263E-2</v>
      </c>
    </row>
    <row r="33" spans="1:4">
      <c r="A33" s="11" t="s">
        <v>28</v>
      </c>
      <c r="B33" s="25">
        <v>37</v>
      </c>
      <c r="C33" s="25">
        <v>33</v>
      </c>
      <c r="D33" s="23">
        <f t="shared" si="0"/>
        <v>5.8627792742829976E-3</v>
      </c>
    </row>
    <row r="34" spans="1:4">
      <c r="A34" s="11" t="s">
        <v>29</v>
      </c>
      <c r="B34" s="25">
        <v>326</v>
      </c>
      <c r="C34" s="25">
        <v>309</v>
      </c>
      <c r="D34" s="23">
        <f t="shared" si="0"/>
        <v>5.1655839011250197E-2</v>
      </c>
    </row>
    <row r="35" spans="1:4">
      <c r="A35" s="11" t="s">
        <v>30</v>
      </c>
      <c r="B35" s="25">
        <v>33</v>
      </c>
      <c r="C35" s="25">
        <v>37</v>
      </c>
      <c r="D35" s="23">
        <f t="shared" si="0"/>
        <v>5.2289652986848359E-3</v>
      </c>
    </row>
    <row r="36" spans="1:4">
      <c r="A36" s="11" t="s">
        <v>31</v>
      </c>
      <c r="B36" s="25">
        <v>84</v>
      </c>
      <c r="C36" s="25">
        <v>74</v>
      </c>
      <c r="D36" s="23">
        <f t="shared" si="0"/>
        <v>1.3310093487561401E-2</v>
      </c>
    </row>
    <row r="37" spans="1:4">
      <c r="A37" s="11" t="s">
        <v>32</v>
      </c>
      <c r="B37" s="25">
        <v>120</v>
      </c>
      <c r="C37" s="25">
        <v>92</v>
      </c>
      <c r="D37" s="23">
        <f t="shared" si="0"/>
        <v>1.9014419267944858E-2</v>
      </c>
    </row>
    <row r="38" spans="1:4">
      <c r="A38" s="11" t="s">
        <v>33</v>
      </c>
      <c r="B38" s="25">
        <v>121</v>
      </c>
      <c r="C38" s="25">
        <v>70</v>
      </c>
      <c r="D38" s="23">
        <f t="shared" si="0"/>
        <v>1.9172872761844397E-2</v>
      </c>
    </row>
    <row r="39" spans="1:4">
      <c r="A39" s="11" t="s">
        <v>35</v>
      </c>
      <c r="B39" s="25">
        <v>36</v>
      </c>
      <c r="C39" s="25">
        <v>25</v>
      </c>
      <c r="D39" s="23">
        <f t="shared" si="0"/>
        <v>5.7043257803834572E-3</v>
      </c>
    </row>
    <row r="40" spans="1:4">
      <c r="A40" s="11" t="s">
        <v>36</v>
      </c>
      <c r="B40" s="25">
        <v>258</v>
      </c>
      <c r="C40" s="25">
        <v>250</v>
      </c>
      <c r="D40" s="23">
        <f t="shared" si="0"/>
        <v>4.0881001426081448E-2</v>
      </c>
    </row>
    <row r="41" spans="1:4">
      <c r="A41" s="11" t="s">
        <v>37</v>
      </c>
      <c r="B41" s="25">
        <v>54</v>
      </c>
      <c r="C41" s="25">
        <v>56</v>
      </c>
      <c r="D41" s="23">
        <f t="shared" si="0"/>
        <v>8.5564886705751866E-3</v>
      </c>
    </row>
    <row r="42" spans="1:4">
      <c r="A42" s="11" t="s">
        <v>38</v>
      </c>
      <c r="B42" s="25">
        <v>42</v>
      </c>
      <c r="C42" s="25">
        <v>59</v>
      </c>
      <c r="D42" s="23">
        <f t="shared" si="0"/>
        <v>6.6550467437807006E-3</v>
      </c>
    </row>
    <row r="43" spans="1:4">
      <c r="A43" s="11" t="s">
        <v>34</v>
      </c>
      <c r="B43" s="25">
        <v>6</v>
      </c>
      <c r="C43" s="25">
        <v>15</v>
      </c>
      <c r="D43" s="23">
        <f t="shared" si="0"/>
        <v>9.507209633972429E-4</v>
      </c>
    </row>
    <row r="44" spans="1:4">
      <c r="A44" s="11" t="s">
        <v>39</v>
      </c>
      <c r="B44" s="25">
        <v>66</v>
      </c>
      <c r="C44" s="25">
        <v>57</v>
      </c>
      <c r="D44" s="23">
        <f t="shared" si="0"/>
        <v>1.0457930597369672E-2</v>
      </c>
    </row>
    <row r="45" spans="1:4">
      <c r="A45" s="11" t="s">
        <v>40</v>
      </c>
      <c r="B45" s="25">
        <v>61</v>
      </c>
      <c r="C45" s="25">
        <v>51</v>
      </c>
      <c r="D45" s="23">
        <f t="shared" si="0"/>
        <v>9.6656631278719696E-3</v>
      </c>
    </row>
    <row r="46" spans="1:4">
      <c r="A46" s="11" t="s">
        <v>41</v>
      </c>
      <c r="B46" s="25">
        <v>199</v>
      </c>
      <c r="C46" s="25">
        <v>169</v>
      </c>
      <c r="D46" s="23">
        <f t="shared" si="0"/>
        <v>3.1532245286008558E-2</v>
      </c>
    </row>
    <row r="47" spans="1:4">
      <c r="A47" s="11" t="s">
        <v>42</v>
      </c>
      <c r="B47" s="25">
        <v>122</v>
      </c>
      <c r="C47" s="25">
        <v>107</v>
      </c>
      <c r="D47" s="23">
        <f t="shared" si="0"/>
        <v>1.9331326255743939E-2</v>
      </c>
    </row>
    <row r="48" spans="1:4">
      <c r="A48" s="11" t="s">
        <v>43</v>
      </c>
      <c r="B48" s="25">
        <v>559</v>
      </c>
      <c r="C48" s="25">
        <v>493</v>
      </c>
      <c r="D48" s="23">
        <f t="shared" si="0"/>
        <v>8.8575503089843133E-2</v>
      </c>
    </row>
    <row r="49" spans="1:4">
      <c r="A49" s="11" t="s">
        <v>44</v>
      </c>
      <c r="B49" s="25">
        <v>33</v>
      </c>
      <c r="C49" s="25">
        <v>31</v>
      </c>
      <c r="D49" s="23">
        <f t="shared" si="0"/>
        <v>5.2289652986848359E-3</v>
      </c>
    </row>
    <row r="50" spans="1:4">
      <c r="A50" s="11" t="s">
        <v>45</v>
      </c>
      <c r="B50" s="25">
        <v>394</v>
      </c>
      <c r="C50" s="25">
        <v>336</v>
      </c>
      <c r="D50" s="23">
        <f t="shared" si="0"/>
        <v>6.2430676596418953E-2</v>
      </c>
    </row>
    <row r="51" spans="1:4">
      <c r="A51" s="11" t="s">
        <v>46</v>
      </c>
      <c r="B51" s="25">
        <v>174</v>
      </c>
      <c r="C51" s="25">
        <v>175</v>
      </c>
      <c r="D51" s="23">
        <f t="shared" si="0"/>
        <v>2.7570907938520045E-2</v>
      </c>
    </row>
    <row r="52" spans="1:4">
      <c r="A52" s="11" t="s">
        <v>47</v>
      </c>
      <c r="B52" s="25">
        <v>41</v>
      </c>
      <c r="C52" s="25">
        <v>35</v>
      </c>
      <c r="D52" s="23">
        <f t="shared" si="0"/>
        <v>6.4965932498811602E-3</v>
      </c>
    </row>
    <row r="53" spans="1:4">
      <c r="A53" s="11" t="s">
        <v>48</v>
      </c>
      <c r="B53" s="25">
        <v>49</v>
      </c>
      <c r="C53" s="25">
        <v>76</v>
      </c>
      <c r="D53" s="23">
        <f t="shared" si="0"/>
        <v>7.7642212010774836E-3</v>
      </c>
    </row>
    <row r="54" spans="1:4">
      <c r="A54" s="11" t="s">
        <v>49</v>
      </c>
      <c r="B54" s="25">
        <v>251</v>
      </c>
      <c r="C54" s="25">
        <v>241</v>
      </c>
      <c r="D54" s="23">
        <f t="shared" si="0"/>
        <v>3.977182696878466E-2</v>
      </c>
    </row>
    <row r="55" spans="1:4" ht="13.5" thickBot="1">
      <c r="A55" s="131" t="s">
        <v>2</v>
      </c>
      <c r="B55" s="75">
        <f>SUM(B9:B54)</f>
        <v>6311</v>
      </c>
      <c r="C55" s="75">
        <f>SUM(C9:C54)</f>
        <v>5895</v>
      </c>
      <c r="D55" s="71">
        <f>SUM(D9:D54)</f>
        <v>1</v>
      </c>
    </row>
    <row r="56" spans="1:4" ht="13.5" thickTop="1"/>
  </sheetData>
  <phoneticPr fontId="8" type="noConversion"/>
  <printOptions horizontalCentered="1" verticalCentered="1"/>
  <pageMargins left="0.75" right="0.75" top="0.71" bottom="0.68" header="0.5" footer="0.5"/>
  <pageSetup orientation="portrait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56"/>
  <sheetViews>
    <sheetView workbookViewId="0"/>
  </sheetViews>
  <sheetFormatPr defaultRowHeight="12.75"/>
  <cols>
    <col min="1" max="1" width="12.7109375" customWidth="1"/>
    <col min="2" max="2" width="11.85546875" customWidth="1"/>
    <col min="3" max="3" width="12" customWidth="1"/>
    <col min="4" max="4" width="13.42578125" customWidth="1"/>
  </cols>
  <sheetData>
    <row r="2" spans="1:4">
      <c r="A2" s="161" t="s">
        <v>201</v>
      </c>
      <c r="B2" s="162"/>
      <c r="C2" s="162"/>
      <c r="D2" s="163"/>
    </row>
    <row r="3" spans="1:4">
      <c r="A3" s="164" t="s">
        <v>57</v>
      </c>
      <c r="B3" s="165"/>
      <c r="C3" s="165"/>
      <c r="D3" s="166"/>
    </row>
    <row r="4" spans="1:4">
      <c r="A4" s="167" t="s">
        <v>189</v>
      </c>
      <c r="B4" s="168"/>
      <c r="C4" s="168"/>
      <c r="D4" s="169"/>
    </row>
    <row r="5" spans="1:4">
      <c r="A5" s="12"/>
      <c r="B5" s="52"/>
      <c r="C5" s="52" t="s">
        <v>156</v>
      </c>
      <c r="D5" s="52"/>
    </row>
    <row r="6" spans="1:4">
      <c r="A6" s="13"/>
      <c r="B6" s="33">
        <v>2006</v>
      </c>
      <c r="C6" s="33">
        <v>2005</v>
      </c>
      <c r="D6" s="33" t="s">
        <v>76</v>
      </c>
    </row>
    <row r="7" spans="1:4">
      <c r="A7" s="13"/>
      <c r="B7" s="33" t="s">
        <v>3</v>
      </c>
      <c r="C7" s="33" t="s">
        <v>3</v>
      </c>
      <c r="D7" s="33" t="s">
        <v>187</v>
      </c>
    </row>
    <row r="8" spans="1:4">
      <c r="A8" s="51" t="s">
        <v>0</v>
      </c>
      <c r="B8" s="14"/>
      <c r="C8" s="14"/>
      <c r="D8" s="67"/>
    </row>
    <row r="9" spans="1:4">
      <c r="A9" s="11" t="s">
        <v>5</v>
      </c>
      <c r="B9" s="65">
        <v>73</v>
      </c>
      <c r="C9" s="65">
        <v>58</v>
      </c>
      <c r="D9" s="23">
        <f>B9/$B$55</f>
        <v>4.906903273509444E-3</v>
      </c>
    </row>
    <row r="10" spans="1:4">
      <c r="A10" s="11" t="s">
        <v>6</v>
      </c>
      <c r="B10" s="65">
        <v>567</v>
      </c>
      <c r="C10" s="65">
        <v>459</v>
      </c>
      <c r="D10" s="23">
        <f t="shared" ref="D10:D54" si="0">B10/$B$55</f>
        <v>3.8112522686025406E-2</v>
      </c>
    </row>
    <row r="11" spans="1:4">
      <c r="A11" s="11" t="s">
        <v>7</v>
      </c>
      <c r="B11" s="65">
        <v>61</v>
      </c>
      <c r="C11" s="65">
        <v>56</v>
      </c>
      <c r="D11" s="23">
        <f t="shared" si="0"/>
        <v>4.1002890367681658E-3</v>
      </c>
    </row>
    <row r="12" spans="1:4">
      <c r="A12" s="11" t="s">
        <v>8</v>
      </c>
      <c r="B12" s="65">
        <v>576</v>
      </c>
      <c r="C12" s="65">
        <v>546</v>
      </c>
      <c r="D12" s="23">
        <f t="shared" si="0"/>
        <v>3.871748336358137E-2</v>
      </c>
    </row>
    <row r="13" spans="1:4">
      <c r="A13" s="11" t="s">
        <v>9</v>
      </c>
      <c r="B13" s="65">
        <v>65</v>
      </c>
      <c r="C13" s="65">
        <v>49</v>
      </c>
      <c r="D13" s="23">
        <f t="shared" si="0"/>
        <v>4.3691604490152585E-3</v>
      </c>
    </row>
    <row r="14" spans="1:4">
      <c r="A14" s="11" t="s">
        <v>10</v>
      </c>
      <c r="B14" s="65">
        <v>81</v>
      </c>
      <c r="C14" s="65">
        <v>93</v>
      </c>
      <c r="D14" s="23">
        <f t="shared" si="0"/>
        <v>5.4446460980036296E-3</v>
      </c>
    </row>
    <row r="15" spans="1:4">
      <c r="A15" s="11" t="s">
        <v>11</v>
      </c>
      <c r="B15" s="65">
        <v>557</v>
      </c>
      <c r="C15" s="65">
        <v>486</v>
      </c>
      <c r="D15" s="23">
        <f t="shared" si="0"/>
        <v>3.7440344155407673E-2</v>
      </c>
    </row>
    <row r="16" spans="1:4">
      <c r="A16" s="11" t="s">
        <v>12</v>
      </c>
      <c r="B16" s="65">
        <v>471</v>
      </c>
      <c r="C16" s="65">
        <v>421</v>
      </c>
      <c r="D16" s="23">
        <f t="shared" si="0"/>
        <v>3.165960879209518E-2</v>
      </c>
    </row>
    <row r="17" spans="1:4">
      <c r="A17" s="11" t="s">
        <v>13</v>
      </c>
      <c r="B17" s="65">
        <v>29</v>
      </c>
      <c r="C17" s="65">
        <v>25</v>
      </c>
      <c r="D17" s="23">
        <f t="shared" si="0"/>
        <v>1.9493177387914229E-3</v>
      </c>
    </row>
    <row r="18" spans="1:4">
      <c r="A18" s="11" t="s">
        <v>14</v>
      </c>
      <c r="B18" s="65">
        <v>1114</v>
      </c>
      <c r="C18" s="65">
        <v>1053</v>
      </c>
      <c r="D18" s="23">
        <f t="shared" si="0"/>
        <v>7.4880688310815346E-2</v>
      </c>
    </row>
    <row r="19" spans="1:4">
      <c r="A19" s="11" t="s">
        <v>15</v>
      </c>
      <c r="B19" s="65">
        <v>233</v>
      </c>
      <c r="C19" s="65">
        <v>227</v>
      </c>
      <c r="D19" s="23">
        <f t="shared" si="0"/>
        <v>1.5661759763393159E-2</v>
      </c>
    </row>
    <row r="20" spans="1:4">
      <c r="A20" s="11" t="s">
        <v>16</v>
      </c>
      <c r="B20" s="65">
        <v>171</v>
      </c>
      <c r="C20" s="65">
        <v>131</v>
      </c>
      <c r="D20" s="23">
        <f t="shared" si="0"/>
        <v>1.1494252873563218E-2</v>
      </c>
    </row>
    <row r="21" spans="1:4">
      <c r="A21" s="11" t="s">
        <v>17</v>
      </c>
      <c r="B21" s="65">
        <v>187</v>
      </c>
      <c r="C21" s="65">
        <v>153</v>
      </c>
      <c r="D21" s="23">
        <f t="shared" si="0"/>
        <v>1.2569738522551589E-2</v>
      </c>
    </row>
    <row r="22" spans="1:4">
      <c r="A22" s="11" t="s">
        <v>18</v>
      </c>
      <c r="B22" s="65">
        <v>108</v>
      </c>
      <c r="C22" s="65">
        <v>94</v>
      </c>
      <c r="D22" s="23">
        <f t="shared" si="0"/>
        <v>7.2595281306715061E-3</v>
      </c>
    </row>
    <row r="23" spans="1:4">
      <c r="A23" s="11" t="s">
        <v>19</v>
      </c>
      <c r="B23" s="65">
        <v>179</v>
      </c>
      <c r="C23" s="65">
        <v>149</v>
      </c>
      <c r="D23" s="23">
        <f t="shared" si="0"/>
        <v>1.2031995698057404E-2</v>
      </c>
    </row>
    <row r="24" spans="1:4">
      <c r="A24" s="11" t="s">
        <v>20</v>
      </c>
      <c r="B24" s="65">
        <v>252</v>
      </c>
      <c r="C24" s="65">
        <v>233</v>
      </c>
      <c r="D24" s="23">
        <f t="shared" si="0"/>
        <v>1.6938898971566849E-2</v>
      </c>
    </row>
    <row r="25" spans="1:4">
      <c r="A25" s="11" t="s">
        <v>21</v>
      </c>
      <c r="B25" s="65">
        <v>162</v>
      </c>
      <c r="C25" s="65">
        <v>155</v>
      </c>
      <c r="D25" s="23">
        <f t="shared" si="0"/>
        <v>1.0889292196007259E-2</v>
      </c>
    </row>
    <row r="26" spans="1:4">
      <c r="A26" s="11" t="s">
        <v>22</v>
      </c>
      <c r="B26" s="65">
        <v>308</v>
      </c>
      <c r="C26" s="65">
        <v>269</v>
      </c>
      <c r="D26" s="23">
        <f t="shared" si="0"/>
        <v>2.0703098743026147E-2</v>
      </c>
    </row>
    <row r="27" spans="1:4">
      <c r="A27" s="11" t="s">
        <v>23</v>
      </c>
      <c r="B27" s="65">
        <v>73</v>
      </c>
      <c r="C27" s="65">
        <v>59</v>
      </c>
      <c r="D27" s="23">
        <f t="shared" si="0"/>
        <v>4.906903273509444E-3</v>
      </c>
    </row>
    <row r="28" spans="1:4">
      <c r="A28" s="11" t="s">
        <v>50</v>
      </c>
      <c r="B28" s="65">
        <v>80</v>
      </c>
      <c r="C28" s="65">
        <v>82</v>
      </c>
      <c r="D28" s="23">
        <f t="shared" si="0"/>
        <v>5.3774282449418568E-3</v>
      </c>
    </row>
    <row r="29" spans="1:4">
      <c r="A29" s="11" t="s">
        <v>24</v>
      </c>
      <c r="B29" s="65">
        <v>424</v>
      </c>
      <c r="C29" s="65">
        <v>416</v>
      </c>
      <c r="D29" s="23">
        <f t="shared" si="0"/>
        <v>2.8500369698191839E-2</v>
      </c>
    </row>
    <row r="30" spans="1:4">
      <c r="A30" s="11" t="s">
        <v>25</v>
      </c>
      <c r="B30" s="65">
        <v>187</v>
      </c>
      <c r="C30" s="65">
        <v>155</v>
      </c>
      <c r="D30" s="23">
        <f t="shared" si="0"/>
        <v>1.2569738522551589E-2</v>
      </c>
    </row>
    <row r="31" spans="1:4">
      <c r="A31" s="11" t="s">
        <v>26</v>
      </c>
      <c r="B31" s="65">
        <v>1519</v>
      </c>
      <c r="C31" s="65">
        <v>1465</v>
      </c>
      <c r="D31" s="23">
        <f t="shared" si="0"/>
        <v>0.1021039188008335</v>
      </c>
    </row>
    <row r="32" spans="1:4">
      <c r="A32" s="11" t="s">
        <v>27</v>
      </c>
      <c r="B32" s="65">
        <v>296</v>
      </c>
      <c r="C32" s="65">
        <v>266</v>
      </c>
      <c r="D32" s="23">
        <f t="shared" si="0"/>
        <v>1.9896484506284871E-2</v>
      </c>
    </row>
    <row r="33" spans="1:4">
      <c r="A33" s="11" t="s">
        <v>28</v>
      </c>
      <c r="B33" s="65">
        <v>84</v>
      </c>
      <c r="C33" s="65">
        <v>73</v>
      </c>
      <c r="D33" s="23">
        <f t="shared" si="0"/>
        <v>5.6462996571889496E-3</v>
      </c>
    </row>
    <row r="34" spans="1:4">
      <c r="A34" s="11" t="s">
        <v>29</v>
      </c>
      <c r="B34" s="65">
        <v>823</v>
      </c>
      <c r="C34" s="65">
        <v>745</v>
      </c>
      <c r="D34" s="23">
        <f t="shared" si="0"/>
        <v>5.5320293069839349E-2</v>
      </c>
    </row>
    <row r="35" spans="1:4">
      <c r="A35" s="11" t="s">
        <v>30</v>
      </c>
      <c r="B35" s="65">
        <v>162</v>
      </c>
      <c r="C35" s="65">
        <v>139</v>
      </c>
      <c r="D35" s="23">
        <f t="shared" si="0"/>
        <v>1.0889292196007259E-2</v>
      </c>
    </row>
    <row r="36" spans="1:4">
      <c r="A36" s="11" t="s">
        <v>31</v>
      </c>
      <c r="B36" s="65">
        <v>182</v>
      </c>
      <c r="C36" s="65">
        <v>167</v>
      </c>
      <c r="D36" s="23">
        <f t="shared" si="0"/>
        <v>1.2233649257242723E-2</v>
      </c>
    </row>
    <row r="37" spans="1:4">
      <c r="A37" s="11" t="s">
        <v>32</v>
      </c>
      <c r="B37" s="65">
        <v>263</v>
      </c>
      <c r="C37" s="65">
        <v>227</v>
      </c>
      <c r="D37" s="23">
        <f t="shared" si="0"/>
        <v>1.7678295355246353E-2</v>
      </c>
    </row>
    <row r="38" spans="1:4">
      <c r="A38" s="11" t="s">
        <v>33</v>
      </c>
      <c r="B38" s="65">
        <v>311</v>
      </c>
      <c r="C38" s="65">
        <v>249</v>
      </c>
      <c r="D38" s="23">
        <f t="shared" si="0"/>
        <v>2.0904752302211466E-2</v>
      </c>
    </row>
    <row r="39" spans="1:4">
      <c r="A39" s="11" t="s">
        <v>35</v>
      </c>
      <c r="B39" s="65">
        <v>84</v>
      </c>
      <c r="C39" s="65">
        <v>77</v>
      </c>
      <c r="D39" s="23">
        <f t="shared" si="0"/>
        <v>5.6462996571889496E-3</v>
      </c>
    </row>
    <row r="40" spans="1:4">
      <c r="A40" s="11" t="s">
        <v>36</v>
      </c>
      <c r="B40" s="65">
        <v>659</v>
      </c>
      <c r="C40" s="65">
        <v>636</v>
      </c>
      <c r="D40" s="23">
        <f t="shared" si="0"/>
        <v>4.4296565167708545E-2</v>
      </c>
    </row>
    <row r="41" spans="1:4">
      <c r="A41" s="11" t="s">
        <v>37</v>
      </c>
      <c r="B41" s="65">
        <v>157</v>
      </c>
      <c r="C41" s="65">
        <v>114</v>
      </c>
      <c r="D41" s="23">
        <f t="shared" si="0"/>
        <v>1.0553202930698393E-2</v>
      </c>
    </row>
    <row r="42" spans="1:4">
      <c r="A42" s="11" t="s">
        <v>38</v>
      </c>
      <c r="B42" s="65">
        <v>129</v>
      </c>
      <c r="C42" s="65">
        <v>131</v>
      </c>
      <c r="D42" s="23">
        <f t="shared" si="0"/>
        <v>8.6711030449687435E-3</v>
      </c>
    </row>
    <row r="43" spans="1:4">
      <c r="A43" s="11" t="s">
        <v>34</v>
      </c>
      <c r="B43" s="65">
        <v>18</v>
      </c>
      <c r="C43" s="65">
        <v>14</v>
      </c>
      <c r="D43" s="23">
        <f t="shared" si="0"/>
        <v>1.2099213551119178E-3</v>
      </c>
    </row>
    <row r="44" spans="1:4">
      <c r="A44" s="11" t="s">
        <v>39</v>
      </c>
      <c r="B44" s="65">
        <v>192</v>
      </c>
      <c r="C44" s="65">
        <v>162</v>
      </c>
      <c r="D44" s="23">
        <f t="shared" si="0"/>
        <v>1.2905827787860456E-2</v>
      </c>
    </row>
    <row r="45" spans="1:4">
      <c r="A45" s="11" t="s">
        <v>40</v>
      </c>
      <c r="B45" s="65">
        <v>257</v>
      </c>
      <c r="C45" s="65">
        <v>200</v>
      </c>
      <c r="D45" s="23">
        <f t="shared" si="0"/>
        <v>1.7274988236875715E-2</v>
      </c>
    </row>
    <row r="46" spans="1:4">
      <c r="A46" s="11" t="s">
        <v>41</v>
      </c>
      <c r="B46" s="65">
        <v>367</v>
      </c>
      <c r="C46" s="65">
        <v>338</v>
      </c>
      <c r="D46" s="23">
        <f t="shared" si="0"/>
        <v>2.4668952073670768E-2</v>
      </c>
    </row>
    <row r="47" spans="1:4">
      <c r="A47" s="11" t="s">
        <v>42</v>
      </c>
      <c r="B47" s="65">
        <v>337</v>
      </c>
      <c r="C47" s="65">
        <v>308</v>
      </c>
      <c r="D47" s="23">
        <f t="shared" si="0"/>
        <v>2.265241648181757E-2</v>
      </c>
    </row>
    <row r="48" spans="1:4">
      <c r="A48" s="11" t="s">
        <v>43</v>
      </c>
      <c r="B48" s="65">
        <v>748</v>
      </c>
      <c r="C48" s="65">
        <v>773</v>
      </c>
      <c r="D48" s="23">
        <f t="shared" si="0"/>
        <v>5.0278954090206357E-2</v>
      </c>
    </row>
    <row r="49" spans="1:4">
      <c r="A49" s="11" t="s">
        <v>44</v>
      </c>
      <c r="B49" s="65">
        <v>122</v>
      </c>
      <c r="C49" s="65">
        <v>107</v>
      </c>
      <c r="D49" s="23">
        <f t="shared" si="0"/>
        <v>8.2005780735363316E-3</v>
      </c>
    </row>
    <row r="50" spans="1:4">
      <c r="A50" s="11" t="s">
        <v>45</v>
      </c>
      <c r="B50" s="65">
        <v>1035</v>
      </c>
      <c r="C50" s="65">
        <v>950</v>
      </c>
      <c r="D50" s="23">
        <f t="shared" si="0"/>
        <v>6.9570477918935267E-2</v>
      </c>
    </row>
    <row r="51" spans="1:4">
      <c r="A51" s="11" t="s">
        <v>46</v>
      </c>
      <c r="B51" s="65">
        <v>400</v>
      </c>
      <c r="C51" s="65">
        <v>362</v>
      </c>
      <c r="D51" s="23">
        <f t="shared" si="0"/>
        <v>2.6887141224709282E-2</v>
      </c>
    </row>
    <row r="52" spans="1:4">
      <c r="A52" s="11" t="s">
        <v>47</v>
      </c>
      <c r="B52" s="65">
        <v>107</v>
      </c>
      <c r="C52" s="65">
        <v>103</v>
      </c>
      <c r="D52" s="23">
        <f t="shared" si="0"/>
        <v>7.1923102776097333E-3</v>
      </c>
    </row>
    <row r="53" spans="1:4">
      <c r="A53" s="11" t="s">
        <v>48</v>
      </c>
      <c r="B53" s="65">
        <v>86</v>
      </c>
      <c r="C53" s="65">
        <v>132</v>
      </c>
      <c r="D53" s="23">
        <f t="shared" si="0"/>
        <v>5.7807353633124959E-3</v>
      </c>
    </row>
    <row r="54" spans="1:4">
      <c r="A54" s="11" t="s">
        <v>49</v>
      </c>
      <c r="B54" s="65">
        <v>581</v>
      </c>
      <c r="C54" s="65">
        <v>534</v>
      </c>
      <c r="D54" s="23">
        <f t="shared" si="0"/>
        <v>3.9053572628890233E-2</v>
      </c>
    </row>
    <row r="55" spans="1:4" ht="13.5" thickBot="1">
      <c r="A55" s="131" t="s">
        <v>2</v>
      </c>
      <c r="B55" s="75">
        <f>SUM(B9:B54)</f>
        <v>14877</v>
      </c>
      <c r="C55" s="75">
        <f>SUM(C9:C54)</f>
        <v>13641</v>
      </c>
      <c r="D55" s="71">
        <f>SUM(D9:D54)</f>
        <v>0.99999999999999978</v>
      </c>
    </row>
    <row r="56" spans="1:4" ht="13.5" thickTop="1"/>
  </sheetData>
  <phoneticPr fontId="0" type="noConversion"/>
  <printOptions horizontalCentered="1" verticalCentered="1"/>
  <pageMargins left="0.75" right="0.75" top="0.65" bottom="0.7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4</vt:i4>
      </vt:variant>
    </vt:vector>
  </HeadingPairs>
  <TitlesOfParts>
    <vt:vector size="13" baseType="lpstr">
      <vt:lpstr>Sheet1</vt:lpstr>
      <vt:lpstr>Factor A - Population</vt:lpstr>
      <vt:lpstr>Factor B - Free &amp; Reduce</vt:lpstr>
      <vt:lpstr>Factor C - Income</vt:lpstr>
      <vt:lpstr>Factor D.2 - Overage</vt:lpstr>
      <vt:lpstr>Factor D.3 - Below PACT Lang.</vt:lpstr>
      <vt:lpstr>Factor D.4 - Below PACT Math</vt:lpstr>
      <vt:lpstr>Factor D.5 - Low Birthweight</vt:lpstr>
      <vt:lpstr>Factor D.6 - Mother &lt; HS Ed.</vt:lpstr>
      <vt:lpstr>'Factor A - Population'!Print_Area</vt:lpstr>
      <vt:lpstr>'Factor B - Free &amp; Reduce'!Print_Area</vt:lpstr>
      <vt:lpstr>'Factor C - Income'!Print_Area</vt:lpstr>
      <vt:lpstr>Sheet1!Print_Area</vt:lpstr>
    </vt:vector>
  </TitlesOfParts>
  <Company>SC DHEC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Max Learner</dc:creator>
  <cp:lastModifiedBy>Charles Appleby</cp:lastModifiedBy>
  <cp:lastPrinted>2009-02-20T17:25:45Z</cp:lastPrinted>
  <dcterms:created xsi:type="dcterms:W3CDTF">2000-01-17T13:30:46Z</dcterms:created>
  <dcterms:modified xsi:type="dcterms:W3CDTF">2016-06-24T16:27:10Z</dcterms:modified>
</cp:coreProperties>
</file>